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Users/samngoclinh/Downloads/du thao NQ ky 23/"/>
    </mc:Choice>
  </mc:AlternateContent>
  <xr:revisionPtr revIDLastSave="0" documentId="13_ncr:1_{A15BFEF1-A9F5-2E46-9E70-C009DE0A887D}" xr6:coauthVersionLast="47" xr6:coauthVersionMax="47" xr10:uidLastSave="{00000000-0000-0000-0000-000000000000}"/>
  <bookViews>
    <workbookView xWindow="-120" yWindow="500" windowWidth="30100" windowHeight="18700" tabRatio="910" activeTab="13" xr2:uid="{00000000-000D-0000-FFFF-FFFF00000000}"/>
  </bookViews>
  <sheets>
    <sheet name="15" sheetId="24" r:id="rId1"/>
    <sheet name="16" sheetId="80" r:id="rId2"/>
    <sheet name="17" sheetId="41" r:id="rId3"/>
    <sheet name="30" sheetId="31" r:id="rId4"/>
    <sheet name="32" sheetId="75" r:id="rId5"/>
    <sheet name="33" sheetId="25" r:id="rId6"/>
    <sheet name="34" sheetId="26" r:id="rId7"/>
    <sheet name="35" sheetId="94" r:id="rId8"/>
    <sheet name="36" sheetId="96" r:id="rId9"/>
    <sheet name="37" sheetId="95" r:id="rId10"/>
    <sheet name="39" sheetId="74" r:id="rId11"/>
    <sheet name="41" sheetId="87" r:id="rId12"/>
    <sheet name="42" sheetId="90" r:id="rId13"/>
    <sheet name="46" sheetId="93" r:id="rId14"/>
  </sheets>
  <externalReferences>
    <externalReference r:id="rId15"/>
    <externalReference r:id="rId16"/>
    <externalReference r:id="rId17"/>
    <externalReference r:id="rId18"/>
  </externalReferences>
  <definedNames>
    <definedName name="_">#N/A</definedName>
    <definedName name="_______a1" localSheetId="11" hidden="1">{"'Sheet1'!$L$16"}</definedName>
    <definedName name="_______a1" localSheetId="12" hidden="1">{"'Sheet1'!$L$16"}</definedName>
    <definedName name="_______a1" hidden="1">{"'Sheet1'!$L$16"}</definedName>
    <definedName name="_______ban2" localSheetId="11" hidden="1">{"'Sheet1'!$L$16"}</definedName>
    <definedName name="_______ban2" localSheetId="12" hidden="1">{"'Sheet1'!$L$16"}</definedName>
    <definedName name="_______ban2" hidden="1">{"'Sheet1'!$L$16"}</definedName>
    <definedName name="_______h1" localSheetId="11" hidden="1">{"'Sheet1'!$L$16"}</definedName>
    <definedName name="_______h1" localSheetId="12" hidden="1">{"'Sheet1'!$L$16"}</definedName>
    <definedName name="_______h1" hidden="1">{"'Sheet1'!$L$16"}</definedName>
    <definedName name="_______hu1" localSheetId="11" hidden="1">{"'Sheet1'!$L$16"}</definedName>
    <definedName name="_______hu1" localSheetId="12" hidden="1">{"'Sheet1'!$L$16"}</definedName>
    <definedName name="_______hu1" hidden="1">{"'Sheet1'!$L$16"}</definedName>
    <definedName name="_______hu2" localSheetId="11" hidden="1">{"'Sheet1'!$L$16"}</definedName>
    <definedName name="_______hu2" localSheetId="12" hidden="1">{"'Sheet1'!$L$16"}</definedName>
    <definedName name="_______hu2" hidden="1">{"'Sheet1'!$L$16"}</definedName>
    <definedName name="_______hu5" localSheetId="11" hidden="1">{"'Sheet1'!$L$16"}</definedName>
    <definedName name="_______hu5" localSheetId="12" hidden="1">{"'Sheet1'!$L$16"}</definedName>
    <definedName name="_______hu5" hidden="1">{"'Sheet1'!$L$16"}</definedName>
    <definedName name="_______hu6" localSheetId="11" hidden="1">{"'Sheet1'!$L$16"}</definedName>
    <definedName name="_______hu6" localSheetId="12" hidden="1">{"'Sheet1'!$L$16"}</definedName>
    <definedName name="_______hu6" hidden="1">{"'Sheet1'!$L$16"}</definedName>
    <definedName name="_______M36" localSheetId="11" hidden="1">{"'Sheet1'!$L$16"}</definedName>
    <definedName name="_______M36" localSheetId="12" hidden="1">{"'Sheet1'!$L$16"}</definedName>
    <definedName name="_______M36" hidden="1">{"'Sheet1'!$L$16"}</definedName>
    <definedName name="_______PA3" localSheetId="11" hidden="1">{"'Sheet1'!$L$16"}</definedName>
    <definedName name="_______PA3" localSheetId="12" hidden="1">{"'Sheet1'!$L$16"}</definedName>
    <definedName name="_______PA3" hidden="1">{"'Sheet1'!$L$16"}</definedName>
    <definedName name="_______Tru21" localSheetId="11" hidden="1">{"'Sheet1'!$L$16"}</definedName>
    <definedName name="_______Tru21" localSheetId="12" hidden="1">{"'Sheet1'!$L$16"}</definedName>
    <definedName name="_______Tru21" hidden="1">{"'Sheet1'!$L$16"}</definedName>
    <definedName name="______a1" localSheetId="11" hidden="1">{"'Sheet1'!$L$16"}</definedName>
    <definedName name="______a1" localSheetId="12" hidden="1">{"'Sheet1'!$L$16"}</definedName>
    <definedName name="______a1" hidden="1">{"'Sheet1'!$L$16"}</definedName>
    <definedName name="______a129"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B1" localSheetId="11" hidden="1">{"'Sheet1'!$L$16"}</definedName>
    <definedName name="______B1" localSheetId="12" hidden="1">{"'Sheet1'!$L$16"}</definedName>
    <definedName name="______B1" hidden="1">{"'Sheet1'!$L$16"}</definedName>
    <definedName name="______ban2" localSheetId="11" hidden="1">{"'Sheet1'!$L$16"}</definedName>
    <definedName name="______ban2" localSheetId="12" hidden="1">{"'Sheet1'!$L$16"}</definedName>
    <definedName name="______ban2" hidden="1">{"'Sheet1'!$L$16"}</definedName>
    <definedName name="______h1" localSheetId="11" hidden="1">{"'Sheet1'!$L$16"}</definedName>
    <definedName name="______h1" localSheetId="12" hidden="1">{"'Sheet1'!$L$16"}</definedName>
    <definedName name="______h1" hidden="1">{"'Sheet1'!$L$16"}</definedName>
    <definedName name="______hu1" localSheetId="11" hidden="1">{"'Sheet1'!$L$16"}</definedName>
    <definedName name="______hu1" localSheetId="12" hidden="1">{"'Sheet1'!$L$16"}</definedName>
    <definedName name="______hu1" hidden="1">{"'Sheet1'!$L$16"}</definedName>
    <definedName name="______hu2" localSheetId="11" hidden="1">{"'Sheet1'!$L$16"}</definedName>
    <definedName name="______hu2" localSheetId="12" hidden="1">{"'Sheet1'!$L$16"}</definedName>
    <definedName name="______hu2" hidden="1">{"'Sheet1'!$L$16"}</definedName>
    <definedName name="______hu5" localSheetId="11" hidden="1">{"'Sheet1'!$L$16"}</definedName>
    <definedName name="______hu5" localSheetId="12" hidden="1">{"'Sheet1'!$L$16"}</definedName>
    <definedName name="______hu5" hidden="1">{"'Sheet1'!$L$16"}</definedName>
    <definedName name="______hu6" localSheetId="11" hidden="1">{"'Sheet1'!$L$16"}</definedName>
    <definedName name="______hu6" localSheetId="12" hidden="1">{"'Sheet1'!$L$16"}</definedName>
    <definedName name="______hu6" hidden="1">{"'Sheet1'!$L$16"}</definedName>
    <definedName name="______M36" localSheetId="11" hidden="1">{"'Sheet1'!$L$16"}</definedName>
    <definedName name="______M36" localSheetId="12" hidden="1">{"'Sheet1'!$L$16"}</definedName>
    <definedName name="______M36" hidden="1">{"'Sheet1'!$L$16"}</definedName>
    <definedName name="______PA3" localSheetId="11" hidden="1">{"'Sheet1'!$L$16"}</definedName>
    <definedName name="______PA3" localSheetId="12" hidden="1">{"'Sheet1'!$L$16"}</definedName>
    <definedName name="______PA3" hidden="1">{"'Sheet1'!$L$16"}</definedName>
    <definedName name="______Tru21" localSheetId="11" hidden="1">{"'Sheet1'!$L$16"}</definedName>
    <definedName name="______Tru21" localSheetId="12" hidden="1">{"'Sheet1'!$L$16"}</definedName>
    <definedName name="______Tru21" hidden="1">{"'Sheet1'!$L$16"}</definedName>
    <definedName name="_____a1" localSheetId="11" hidden="1">{"'Sheet1'!$L$16"}</definedName>
    <definedName name="_____a1" localSheetId="12"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localSheetId="11" hidden="1">{"'Sheet1'!$L$16"}</definedName>
    <definedName name="_____B1" localSheetId="12" hidden="1">{"'Sheet1'!$L$16"}</definedName>
    <definedName name="_____B1" hidden="1">{"'Sheet1'!$L$16"}</definedName>
    <definedName name="_____ban2" localSheetId="11" hidden="1">{"'Sheet1'!$L$16"}</definedName>
    <definedName name="_____ban2" localSheetId="12" hidden="1">{"'Sheet1'!$L$16"}</definedName>
    <definedName name="_____ban2" hidden="1">{"'Sheet1'!$L$16"}</definedName>
    <definedName name="_____h1" localSheetId="11" hidden="1">{"'Sheet1'!$L$16"}</definedName>
    <definedName name="_____h1" localSheetId="12" hidden="1">{"'Sheet1'!$L$16"}</definedName>
    <definedName name="_____h1" hidden="1">{"'Sheet1'!$L$16"}</definedName>
    <definedName name="_____hu1" localSheetId="11" hidden="1">{"'Sheet1'!$L$16"}</definedName>
    <definedName name="_____hu1" localSheetId="12" hidden="1">{"'Sheet1'!$L$16"}</definedName>
    <definedName name="_____hu1" hidden="1">{"'Sheet1'!$L$16"}</definedName>
    <definedName name="_____hu2" localSheetId="11" hidden="1">{"'Sheet1'!$L$16"}</definedName>
    <definedName name="_____hu2" localSheetId="12" hidden="1">{"'Sheet1'!$L$16"}</definedName>
    <definedName name="_____hu2" hidden="1">{"'Sheet1'!$L$16"}</definedName>
    <definedName name="_____hu5" localSheetId="11" hidden="1">{"'Sheet1'!$L$16"}</definedName>
    <definedName name="_____hu5" localSheetId="12" hidden="1">{"'Sheet1'!$L$16"}</definedName>
    <definedName name="_____hu5" hidden="1">{"'Sheet1'!$L$16"}</definedName>
    <definedName name="_____hu6" localSheetId="11" hidden="1">{"'Sheet1'!$L$16"}</definedName>
    <definedName name="_____hu6" localSheetId="12" hidden="1">{"'Sheet1'!$L$16"}</definedName>
    <definedName name="_____hu6" hidden="1">{"'Sheet1'!$L$16"}</definedName>
    <definedName name="_____M36" localSheetId="11" hidden="1">{"'Sheet1'!$L$16"}</definedName>
    <definedName name="_____M36" localSheetId="12" hidden="1">{"'Sheet1'!$L$16"}</definedName>
    <definedName name="_____M36" hidden="1">{"'Sheet1'!$L$16"}</definedName>
    <definedName name="_____NSO2" localSheetId="11" hidden="1">{"'Sheet1'!$L$16"}</definedName>
    <definedName name="_____NSO2" localSheetId="12" hidden="1">{"'Sheet1'!$L$16"}</definedName>
    <definedName name="_____NSO2" hidden="1">{"'Sheet1'!$L$16"}</definedName>
    <definedName name="_____PA3" localSheetId="11" hidden="1">{"'Sheet1'!$L$16"}</definedName>
    <definedName name="_____PA3" localSheetId="12" hidden="1">{"'Sheet1'!$L$16"}</definedName>
    <definedName name="_____PA3" hidden="1">{"'Sheet1'!$L$16"}</definedName>
    <definedName name="_____Tru21" localSheetId="11" hidden="1">{"'Sheet1'!$L$16"}</definedName>
    <definedName name="_____Tru21" localSheetId="12" hidden="1">{"'Sheet1'!$L$16"}</definedName>
    <definedName name="_____Tru21" hidden="1">{"'Sheet1'!$L$16"}</definedName>
    <definedName name="____NSO2" localSheetId="11" hidden="1">{"'Sheet1'!$L$16"}</definedName>
    <definedName name="____NSO2" localSheetId="12" hidden="1">{"'Sheet1'!$L$16"}</definedName>
    <definedName name="____NSO2"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hsm2">1.1289</definedName>
    <definedName name="___isc1">0.035</definedName>
    <definedName name="___isc2">0.02</definedName>
    <definedName name="___isc3">0.054</definedName>
    <definedName name="___NET2" localSheetId="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2" localSheetId="2">#REF!</definedName>
    <definedName name="__CON1" localSheetId="2">#REF!</definedName>
    <definedName name="__CON2" localSheetId="2">#REF!</definedName>
    <definedName name="__ddn400" localSheetId="2">#REF!</definedName>
    <definedName name="__ddn600" localSheetId="2">#REF!</definedName>
    <definedName name="__hsm2">1.1289</definedName>
    <definedName name="__IntlFixup" hidden="1">TRUE</definedName>
    <definedName name="__isc1">0.035</definedName>
    <definedName name="__isc2">0.02</definedName>
    <definedName name="__isc3">0.054</definedName>
    <definedName name="__kha1" localSheetId="2">#REF!</definedName>
    <definedName name="__lap1" localSheetId="2">#REF!</definedName>
    <definedName name="__lap2" localSheetId="2">#REF!</definedName>
    <definedName name="__MAC12" localSheetId="2">#REF!</definedName>
    <definedName name="__MAC46" localSheetId="2">#REF!</definedName>
    <definedName name="__NCL100" localSheetId="2">#REF!</definedName>
    <definedName name="__NCL200" localSheetId="2">#REF!</definedName>
    <definedName name="__NCL250" localSheetId="2">#REF!</definedName>
    <definedName name="__NET2" localSheetId="2">#REF!</definedName>
    <definedName name="__nin190" localSheetId="2">#REF!</definedName>
    <definedName name="__sc1" localSheetId="2">#REF!</definedName>
    <definedName name="__SC2" localSheetId="2">#REF!</definedName>
    <definedName name="__sc3" localSheetId="2">#REF!</definedName>
    <definedName name="__SN3" localSheetId="2">#REF!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2">#REF!</definedName>
    <definedName name="__TK422" localSheetId="2">#REF!</definedName>
    <definedName name="__TL1" localSheetId="2">#REF!</definedName>
    <definedName name="__TL2" localSheetId="2">#REF!</definedName>
    <definedName name="__TL3" localSheetId="2">#REF!</definedName>
    <definedName name="__TLA120" localSheetId="2">#REF!</definedName>
    <definedName name="__TLA35" localSheetId="2">#REF!</definedName>
    <definedName name="__TLA50" localSheetId="2">#REF!</definedName>
    <definedName name="__TLA70" localSheetId="2">#REF!</definedName>
    <definedName name="__TLA95" localSheetId="2">#REF!</definedName>
    <definedName name="__tz593" localSheetId="2">#REF!</definedName>
    <definedName name="__VL100" localSheetId="2">#REF!</definedName>
    <definedName name="__VL250" localSheetId="2">#REF!</definedName>
    <definedName name="_1">#N/A</definedName>
    <definedName name="_1000A01">#N/A</definedName>
    <definedName name="_1BA3250" localSheetId="2">#REF!</definedName>
    <definedName name="_1BA400P" localSheetId="2">#REF!</definedName>
    <definedName name="_1CAP001" localSheetId="2">#REF!</definedName>
    <definedName name="_1DAU002" localSheetId="2">#REF!</definedName>
    <definedName name="_1DDAY03" localSheetId="2">#REF!</definedName>
    <definedName name="_1DDTT01" localSheetId="2">#REF!</definedName>
    <definedName name="_1FCO101" localSheetId="2">#REF!</definedName>
    <definedName name="_1GIA101" localSheetId="2">#REF!</definedName>
    <definedName name="_1LA1001" localSheetId="2">#REF!</definedName>
    <definedName name="_1MCCBO2" localSheetId="2">#REF!</definedName>
    <definedName name="_1PKCAP1" localSheetId="2">#REF!</definedName>
    <definedName name="_1PKTT01" localSheetId="2">#REF!</definedName>
    <definedName name="_1TCD101" localSheetId="2">#REF!</definedName>
    <definedName name="_1TCD201" localSheetId="2">#REF!</definedName>
    <definedName name="_1TD2001" localSheetId="2">#REF!</definedName>
    <definedName name="_1TIHT01" localSheetId="2">#REF!</definedName>
    <definedName name="_1TRU121" localSheetId="2">#REF!</definedName>
    <definedName name="_2">#N/A</definedName>
    <definedName name="_3BLXMD" localSheetId="2">#REF!</definedName>
    <definedName name="_3TU0609" localSheetId="2">#REF!</definedName>
    <definedName name="_40x4">5100</definedName>
    <definedName name="_4CNT240" localSheetId="2">#REF!</definedName>
    <definedName name="_4CTL240" localSheetId="2">#REF!</definedName>
    <definedName name="_4FCO100" localSheetId="2">#REF!</definedName>
    <definedName name="_4HDCTT4" localSheetId="2">#REF!</definedName>
    <definedName name="_4HNCTT4" localSheetId="2">#REF!</definedName>
    <definedName name="_4LBCO01" localSheetId="2">#REF!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localSheetId="11" hidden="1">{"'Sheet1'!$L$16"}</definedName>
    <definedName name="_A4" localSheetId="12" hidden="1">{"'Sheet1'!$L$16"}</definedName>
    <definedName name="_A4" hidden="1">{"'Sheet1'!$L$16"}</definedName>
    <definedName name="_bac3">12413</definedName>
    <definedName name="_bac4">13529</definedName>
    <definedName name="_bac5">15483</definedName>
    <definedName name="_Builtin155" hidden="1">#N/A</definedName>
    <definedName name="_C_Lphi_4ab" localSheetId="2">#REF!</definedName>
    <definedName name="_CON1" localSheetId="2">#REF!</definedName>
    <definedName name="_CON2" localSheetId="2">#REF!</definedName>
    <definedName name="_CPhi_Bhiem" localSheetId="2">#REF!</definedName>
    <definedName name="_CPhi_BQLDA" localSheetId="2">#REF!</definedName>
    <definedName name="_CPhi_DBaoGT" localSheetId="2">#REF!</definedName>
    <definedName name="_CPhi_Kdinh" localSheetId="2">#REF!</definedName>
    <definedName name="_CPhi_Nthu_KThanh" localSheetId="2">#REF!</definedName>
    <definedName name="_CPhi_QToan" localSheetId="2">#REF!</definedName>
    <definedName name="_CPhiTKe_13" localSheetId="2">#REF!</definedName>
    <definedName name="_ddn400" localSheetId="2">#REF!</definedName>
    <definedName name="_ddn600" localSheetId="2">#REF!</definedName>
    <definedName name="_Fill" hidden="1">#REF!</definedName>
    <definedName name="_xlnm._FilterDatabase" localSheetId="11" hidden="1">#REF!</definedName>
    <definedName name="_xlnm._FilterDatabase" localSheetId="12" hidden="1">#REF!</definedName>
    <definedName name="_xlnm._FilterDatabase" hidden="1">#REF!</definedName>
    <definedName name="_h5" localSheetId="11" hidden="1">{"'Sheet1'!$L$16"}</definedName>
    <definedName name="_h5" localSheetId="12" hidden="1">{"'Sheet1'!$L$16"}</definedName>
    <definedName name="_h5" hidden="1">{"'Sheet1'!$L$16"}</definedName>
    <definedName name="_h6" localSheetId="11" hidden="1">{"'Sheet1'!$L$16"}</definedName>
    <definedName name="_h6" localSheetId="12" hidden="1">{"'Sheet1'!$L$16"}</definedName>
    <definedName name="_h6" hidden="1">{"'Sheet1'!$L$16"}</definedName>
    <definedName name="_h7" localSheetId="11" hidden="1">{"'Sheet1'!$L$16"}</definedName>
    <definedName name="_h7" localSheetId="12" hidden="1">{"'Sheet1'!$L$16"}</definedName>
    <definedName name="_h7" hidden="1">{"'Sheet1'!$L$16"}</definedName>
    <definedName name="_h8" localSheetId="11" hidden="1">{"'Sheet1'!$L$16"}</definedName>
    <definedName name="_h8" localSheetId="12" hidden="1">{"'Sheet1'!$L$16"}</definedName>
    <definedName name="_h8" hidden="1">{"'Sheet1'!$L$16"}</definedName>
    <definedName name="_h9" localSheetId="11" hidden="1">{"'Sheet1'!$L$16"}</definedName>
    <definedName name="_h9" localSheetId="12" hidden="1">{"'Sheet1'!$L$16"}</definedName>
    <definedName name="_h9" hidden="1">{"'Sheet1'!$L$16"}</definedName>
    <definedName name="_hsm2">1.1289</definedName>
    <definedName name="_hso2" localSheetId="2">#REF!</definedName>
    <definedName name="_isc1">0.035</definedName>
    <definedName name="_isc2">0.02</definedName>
    <definedName name="_isc3">0.054</definedName>
    <definedName name="_Key1" localSheetId="2" hidden="1">#REF!</definedName>
    <definedName name="_Key1" hidden="1">#N/A</definedName>
    <definedName name="_Key2" localSheetId="2" hidden="1">#REF!</definedName>
    <definedName name="_Key2" hidden="1">#N/A</definedName>
    <definedName name="_kha1" localSheetId="2">#REF!</definedName>
    <definedName name="_L1234" localSheetId="11" hidden="1">{"'Sheet1'!$L$16"}</definedName>
    <definedName name="_L1234" localSheetId="12" hidden="1">{"'Sheet1'!$L$16"}</definedName>
    <definedName name="_L1234" hidden="1">{"'Sheet1'!$L$16"}</definedName>
    <definedName name="_Lan1" localSheetId="11" hidden="1">{"'Sheet1'!$L$16"}</definedName>
    <definedName name="_Lan1" localSheetId="12" hidden="1">{"'Sheet1'!$L$16"}</definedName>
    <definedName name="_Lan1" hidden="1">{"'Sheet1'!$L$16"}</definedName>
    <definedName name="_LAN3" localSheetId="11" hidden="1">{"'Sheet1'!$L$16"}</definedName>
    <definedName name="_LAN3" localSheetId="12" hidden="1">{"'Sheet1'!$L$16"}</definedName>
    <definedName name="_LAN3" hidden="1">{"'Sheet1'!$L$16"}</definedName>
    <definedName name="_lap1" localSheetId="2">#REF!</definedName>
    <definedName name="_lap2" localSheetId="2">#REF!</definedName>
    <definedName name="_MAC12" localSheetId="2">#REF!</definedName>
    <definedName name="_MAC46" localSheetId="2">#REF!</definedName>
    <definedName name="_NCL100" localSheetId="2">#REF!</definedName>
    <definedName name="_NCL200" localSheetId="2">#REF!</definedName>
    <definedName name="_NCL250" localSheetId="2">#REF!</definedName>
    <definedName name="_NET2" localSheetId="2">#REF!</definedName>
    <definedName name="_nin190" localSheetId="2">#REF!</definedName>
    <definedName name="_Order1" hidden="1">255</definedName>
    <definedName name="_Order2" hidden="1">255</definedName>
    <definedName name="_QLO7" hidden="1">#N/A</definedName>
    <definedName name="_sc3" localSheetId="2">#REF!</definedName>
    <definedName name="_SN3" localSheetId="2">#REF!</definedName>
    <definedName name="_SOC10">0.3456</definedName>
    <definedName name="_SOC8">0.2827</definedName>
    <definedName name="_Sort" hidden="1">#N/A</definedName>
    <definedName name="_Sortmoi" hidden="1">#N/A</definedName>
    <definedName name="_Sta1">531.877</definedName>
    <definedName name="_Sta2">561.952</definedName>
    <definedName name="_Sta3">712.202</definedName>
    <definedName name="_Sta4">762.202</definedName>
    <definedName name="_TL1" localSheetId="2">#REF!</definedName>
    <definedName name="_TL2" localSheetId="2">#REF!</definedName>
    <definedName name="_TL3" localSheetId="2">#REF!</definedName>
    <definedName name="_TLA120" localSheetId="2">#REF!</definedName>
    <definedName name="_TLA35" localSheetId="2">#REF!</definedName>
    <definedName name="_TLA50" localSheetId="2">#REF!</definedName>
    <definedName name="_TLA70" localSheetId="2">#REF!</definedName>
    <definedName name="_TLA95" localSheetId="2">#REF!</definedName>
    <definedName name="_tq2" localSheetId="2">#REF!</definedName>
    <definedName name="_tz593" localSheetId="2">#REF!</definedName>
    <definedName name="_VL100" localSheetId="2">#REF!</definedName>
    <definedName name="_VL250" localSheetId="2">#REF!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20_" localSheetId="2">#REF!</definedName>
    <definedName name="a1moi" localSheetId="11" hidden="1">{"'Sheet1'!$L$16"}</definedName>
    <definedName name="a1moi" localSheetId="12" hidden="1">{"'Sheet1'!$L$16"}</definedName>
    <definedName name="a1moi" hidden="1">{"'Sheet1'!$L$16"}</definedName>
    <definedName name="a277Print_Titles" localSheetId="2">#REF!</definedName>
    <definedName name="A35_" localSheetId="2">#REF!</definedName>
    <definedName name="A50_" localSheetId="2">#REF!</definedName>
    <definedName name="A70_" localSheetId="2">#REF!</definedName>
    <definedName name="A95_" localSheetId="2">#REF!</definedName>
    <definedName name="aa" hidden="1">#N/A</definedName>
    <definedName name="aaaa" hidden="1">#N/A</definedName>
    <definedName name="aaaaa" hidden="1">{"'Sheet1'!$L$16"}</definedName>
    <definedName name="aaaaaa" hidden="1">{"'Sheet1'!$L$16"}</definedName>
    <definedName name="aaaaaaa" hidden="1">{"'Sheet1'!$L$16"}</definedName>
    <definedName name="AC120_" localSheetId="2">#REF!</definedName>
    <definedName name="AC35_" localSheetId="2">#REF!</definedName>
    <definedName name="AC50_" localSheetId="2">#REF!</definedName>
    <definedName name="AC70_" localSheetId="2">#REF!</definedName>
    <definedName name="AC95_" localSheetId="2">#REF!</definedName>
    <definedName name="ACCCC" localSheetId="2">#REF!</definedName>
    <definedName name="AccessDatabase" hidden="1">"C:\My Documents\LeBinh\Xls\VP Cong ty\FORM.mdb"</definedName>
    <definedName name="ALPIN">#N/A</definedName>
    <definedName name="ALPJYOU">#N/A</definedName>
    <definedName name="ALPTOI">#N/A</definedName>
    <definedName name="anscount" hidden="1">3</definedName>
    <definedName name="AS2DocOpenMode" hidden="1">"AS2DocumentEdit"</definedName>
    <definedName name="B.nuamat">7.25</definedName>
    <definedName name="bac3.5">12971</definedName>
    <definedName name="bac3.7">13180</definedName>
    <definedName name="bac4.5">14925</definedName>
    <definedName name="bdd">1.5</definedName>
    <definedName name="binh" hidden="1">{"'Sheet1'!$L$16"}</definedName>
    <definedName name="Bm">3.5</definedName>
    <definedName name="Bn">6.5</definedName>
    <definedName name="BQP">'[1]BANCO (3)'!$N$124</definedName>
    <definedName name="bsdt" hidden="1">{"'Sheet1'!$L$16"}</definedName>
    <definedName name="btl" hidden="1">{"'Sheet1'!$L$16"}</definedName>
    <definedName name="BTRAM" localSheetId="2">#REF!</definedName>
    <definedName name="BTRAM" localSheetId="11">#REF!</definedName>
    <definedName name="BTRAM" localSheetId="12">#REF!</definedName>
    <definedName name="BTRAM">#REF!</definedName>
    <definedName name="Bulongma">8700</definedName>
    <definedName name="C.doc1">540</definedName>
    <definedName name="C.doc2">740</definedName>
    <definedName name="CACAU">298161</definedName>
    <definedName name="CATIN">#N/A</definedName>
    <definedName name="CATJYOU">#N/A</definedName>
    <definedName name="CATREC">#N/A</definedName>
    <definedName name="CATSYU">#N/A</definedName>
    <definedName name="CCDohutam1" hidden="1">{"'Sheet1'!$L$16"}</definedName>
    <definedName name="CCS" localSheetId="2">#REF!</definedName>
    <definedName name="CDTK_tim">31.77</definedName>
    <definedName name="chi_tiÕt_vËt_liÖu___nh_n_c_ng___m_y_thi_c_ng" localSheetId="2">#REF!</definedName>
    <definedName name="chl" hidden="1">{"'Sheet1'!$L$16"}</definedName>
    <definedName name="chung">66</definedName>
    <definedName name="chungloainhapthan" localSheetId="2">#REF!</definedName>
    <definedName name="chungloaiXNT" localSheetId="2">#REF!</definedName>
    <definedName name="chungloaixuatthan" localSheetId="2">#REF!</definedName>
    <definedName name="chuong_phuluc_46_name" localSheetId="13">'46'!$A$3</definedName>
    <definedName name="chuyen" hidden="1">{"'Sheet1'!$L$16"}</definedName>
    <definedName name="CLVC3">0.1</definedName>
    <definedName name="CLVL" localSheetId="2">#REF!</definedName>
    <definedName name="Co" localSheetId="2">#REF!</definedName>
    <definedName name="co." localSheetId="2">#REF!</definedName>
    <definedName name="co.." localSheetId="2">#REF!</definedName>
    <definedName name="CÖÏ_LY_VAÄN_CHUYEÅN" localSheetId="2">#REF!</definedName>
    <definedName name="Cöï_ly_vaän_chuyeãn" localSheetId="2">#REF!</definedName>
    <definedName name="COMMON" localSheetId="2">#REF!</definedName>
    <definedName name="CON_EQP_COS" localSheetId="2">#REF!</definedName>
    <definedName name="CON_EQP_COST" localSheetId="2">#REF!</definedName>
    <definedName name="Cong_HM_DTCT" localSheetId="2">#REF!</definedName>
    <definedName name="Cong_M_DTCT" localSheetId="2">#REF!</definedName>
    <definedName name="Cong_NC_DTCT" localSheetId="2">#REF!</definedName>
    <definedName name="Cong_VL_DTCT" localSheetId="2">#REF!</definedName>
    <definedName name="Cotsatma">9726</definedName>
    <definedName name="Cotthepma">9726</definedName>
    <definedName name="CRD" localSheetId="2">#REF!</definedName>
    <definedName name="csddt1p" localSheetId="2">#REF!</definedName>
    <definedName name="csht3p" localSheetId="2">#REF!</definedName>
    <definedName name="CT_50" localSheetId="2">#REF!</definedName>
    <definedName name="CT_MCX" localSheetId="2">#REF!</definedName>
    <definedName name="CTY_TNHH_SX_TM__NHÖ_QUYEÀN">#N/A</definedName>
    <definedName name="CuLy" localSheetId="2">#REF!</definedName>
    <definedName name="CuLy_Q" localSheetId="2">#REF!</definedName>
    <definedName name="cuoc_vc" localSheetId="2">#REF!</definedName>
    <definedName name="CuocVC" localSheetId="2">#REF!</definedName>
    <definedName name="CURRENCY" localSheetId="2">#REF!</definedName>
    <definedName name="CVC_Q" localSheetId="2">#REF!</definedName>
    <definedName name="cx" localSheetId="2">#REF!</definedName>
    <definedName name="d_" localSheetId="2">#REF!</definedName>
    <definedName name="D_7101A_B" localSheetId="2">#REF!</definedName>
    <definedName name="D_n" localSheetId="2">#REF!</definedName>
    <definedName name="da" localSheetId="2">#REF!</definedName>
    <definedName name="dam_24" localSheetId="2">#REF!</definedName>
    <definedName name="DamNgang" localSheetId="2">#REF!</definedName>
    <definedName name="danhmuc" localSheetId="2">#REF!</definedName>
    <definedName name="danhmucN" localSheetId="2">#REF!</definedName>
    <definedName name="data" localSheetId="2">#REF!</definedName>
    <definedName name="DATA_DATA2_List" localSheetId="2">#REF!</definedName>
    <definedName name="data1" localSheetId="2">#REF!</definedName>
    <definedName name="Data11" localSheetId="2">#REF!</definedName>
    <definedName name="Data41" localSheetId="2">#REF!</definedName>
    <definedName name="data5" localSheetId="2">#REF!</definedName>
    <definedName name="data6" localSheetId="2">#REF!</definedName>
    <definedName name="data7" localSheetId="2">#REF!</definedName>
    <definedName name="data8" localSheetId="2">#REF!</definedName>
    <definedName name="_xlnm.Database" localSheetId="2">#REF!</definedName>
    <definedName name="_xlnm.Database" localSheetId="11">#REF!</definedName>
    <definedName name="_xlnm.Database" localSheetId="12">#REF!</definedName>
    <definedName name="_xlnm.Database">#REF!</definedName>
    <definedName name="DataFilter_7">#N/A</definedName>
    <definedName name="DataSort_7">#N/A</definedName>
    <definedName name="DCL_22">12117600</definedName>
    <definedName name="DCL_35">25490000</definedName>
    <definedName name="ddd" hidden="1">{"'Sheet1'!$L$16"}</definedName>
    <definedName name="dddem">0.1</definedName>
    <definedName name="DEMI1">#N/A</definedName>
    <definedName name="DEMI2">#N/A</definedName>
    <definedName name="df" localSheetId="2">#REF!</definedName>
    <definedName name="dg" localSheetId="2">#REF!</definedName>
    <definedName name="dg_5cau" localSheetId="2">#REF!</definedName>
    <definedName name="DG_M_C_X" localSheetId="2">#REF!</definedName>
    <definedName name="dgc" localSheetId="2">#REF!</definedName>
    <definedName name="DGCT_T.Quy_P.Thuy_Q" localSheetId="2">#REF!</definedName>
    <definedName name="DGCT_TRAUQUYPHUTHUY_HN" localSheetId="2">#REF!</definedName>
    <definedName name="dgd" localSheetId="2">#REF!</definedName>
    <definedName name="DGIA" localSheetId="2">#REF!</definedName>
    <definedName name="DGIA2" localSheetId="2">#REF!</definedName>
    <definedName name="DGTH" localSheetId="2">#REF!</definedName>
    <definedName name="dgvl" localSheetId="2">#REF!</definedName>
    <definedName name="dien" localSheetId="2">#REF!</definedName>
    <definedName name="dien" hidden="1">{"'Sheet1'!$L$16"}</definedName>
    <definedName name="docdoc">0.03125</definedName>
    <definedName name="dotcong">1</definedName>
    <definedName name="ds1pnc" localSheetId="2">#REF!</definedName>
    <definedName name="ds1pvl" localSheetId="2">#REF!</definedName>
    <definedName name="ds3pnc" localSheetId="2">#REF!</definedName>
    <definedName name="ds3pvl" localSheetId="2">#REF!</definedName>
    <definedName name="DSTD_Clear" localSheetId="11">'41'!DSTD_Clear</definedName>
    <definedName name="DSTD_Clear" localSheetId="12">'42'!DSTD_Clear</definedName>
    <definedName name="DSTD_Clear">[0]!DSTD_Clear</definedName>
    <definedName name="DuphongBCT">'[1]BANCO (3)'!$K$128</definedName>
    <definedName name="DuphongBNG">'[1]BANCO (3)'!$K$126</definedName>
    <definedName name="DuphongBQP">'[1]BANCO (3)'!$K$125</definedName>
    <definedName name="DuphongVKS">'[2]BANCO (2)'!$F$123</definedName>
    <definedName name="E.chandoc">8.875</definedName>
    <definedName name="E.PC">10.438</definedName>
    <definedName name="E.PVI">12</definedName>
    <definedName name="EXCH" localSheetId="2">#REF!</definedName>
    <definedName name="_xlnm.Extract" localSheetId="2">#REF!</definedName>
    <definedName name="_xlnm.Extract" localSheetId="11">#REF!</definedName>
    <definedName name="_xlnm.Extract" localSheetId="12">#REF!</definedName>
    <definedName name="_xlnm.Extract">#REF!</definedName>
    <definedName name="f82E46" localSheetId="2">#REF!</definedName>
    <definedName name="f92F56" localSheetId="2">#REF!</definedName>
    <definedName name="FACTOR" localSheetId="2">#REF!</definedName>
    <definedName name="Fax" localSheetId="2">#REF!</definedName>
    <definedName name="Fay" localSheetId="2">#REF!</definedName>
    <definedName name="fc" localSheetId="2">#REF!</definedName>
    <definedName name="fc_" localSheetId="2">#REF!</definedName>
    <definedName name="FC5_total" localSheetId="2">#REF!</definedName>
    <definedName name="FC6_total" localSheetId="2">#REF!</definedName>
    <definedName name="Fdaymong" localSheetId="2">#REF!</definedName>
    <definedName name="Fg" localSheetId="2">#REF!</definedName>
    <definedName name="FI_12">4820</definedName>
    <definedName name="FO">#N/A</definedName>
    <definedName name="FS" localSheetId="2">#REF!</definedName>
    <definedName name="fy" localSheetId="2">#REF!</definedName>
    <definedName name="Fy_" localSheetId="2">#REF!</definedName>
    <definedName name="g_" localSheetId="2">#REF!</definedName>
    <definedName name="gas" localSheetId="2">#REF!</definedName>
    <definedName name="gchi" localSheetId="2">#REF!</definedName>
    <definedName name="gd" localSheetId="2">#REF!</definedName>
    <definedName name="gdgd" hidden="1">#N/A</definedName>
    <definedName name="geff" localSheetId="2">#REF!</definedName>
    <definedName name="gfdgdfgd" hidden="1">#N/A</definedName>
    <definedName name="ggdgd" hidden="1">#N/A</definedName>
    <definedName name="ggsdg" hidden="1">#N/A</definedName>
    <definedName name="ggsf" hidden="1">#N/A</definedName>
    <definedName name="gia_tien" localSheetId="2">#REF!</definedName>
    <definedName name="gia_tien_BTN" localSheetId="2">#REF!</definedName>
    <definedName name="giatrinhap" localSheetId="2">#REF!</definedName>
    <definedName name="GIAVL_TRALY" localSheetId="2">#REF!</definedName>
    <definedName name="gkGTGT" localSheetId="2">#REF!</definedName>
    <definedName name="gl3p" localSheetId="2">#REF!</definedName>
    <definedName name="gld" localSheetId="2">#REF!</definedName>
    <definedName name="GO.110" localSheetId="2">#REF!</definedName>
    <definedName name="GO.25" localSheetId="2">#REF!</definedName>
    <definedName name="GO.39" localSheetId="2">#REF!</definedName>
    <definedName name="GO.52" localSheetId="2">#REF!</definedName>
    <definedName name="GO.65" localSheetId="2">#REF!</definedName>
    <definedName name="GO.81" localSheetId="2">#REF!</definedName>
    <definedName name="GO.9" localSheetId="2">#REF!</definedName>
    <definedName name="GoBack_7">#N/A</definedName>
    <definedName name="gs" localSheetId="2">#REF!</definedName>
    <definedName name="gse" localSheetId="2">#REF!</definedName>
    <definedName name="gsgsg" hidden="1">#N/A</definedName>
    <definedName name="gsgsgs" hidden="1">#N/A</definedName>
    <definedName name="gtc" localSheetId="2">#REF!</definedName>
    <definedName name="GTRI" localSheetId="2">#REF!</definedName>
    <definedName name="GTXL" localSheetId="2">#REF!</definedName>
    <definedName name="GVL_LDT" localSheetId="2">#REF!</definedName>
    <definedName name="gxm" localSheetId="2">#REF!</definedName>
    <definedName name="h" hidden="1">{"'Sheet1'!$L$16"}</definedName>
    <definedName name="h_0" localSheetId="2">#REF!</definedName>
    <definedName name="H_1" localSheetId="2">#REF!</definedName>
    <definedName name="H_2" localSheetId="2">#REF!</definedName>
    <definedName name="H_3" localSheetId="2">#REF!</definedName>
    <definedName name="HAGIANG" localSheetId="2">#REF!</definedName>
    <definedName name="HapCKW" localSheetId="2">#REF!</definedName>
    <definedName name="HapIKVA" localSheetId="2">#REF!</definedName>
    <definedName name="HapIKvar" localSheetId="2">#REF!</definedName>
    <definedName name="HapIKW" localSheetId="2">#REF!</definedName>
    <definedName name="HapKVA" localSheetId="2">#REF!</definedName>
    <definedName name="HapSKVA" localSheetId="2">#REF!</definedName>
    <definedName name="HapSKW" localSheetId="2">#REF!</definedName>
    <definedName name="HCM" localSheetId="2">#REF!</definedName>
    <definedName name="hcm" hidden="1">{"'Sheet1'!$L$16"}</definedName>
    <definedName name="HCNA" hidden="1">{"'Sheet1'!$L$16"}</definedName>
    <definedName name="Hdao">0.3</definedName>
    <definedName name="Hdap">5.2</definedName>
    <definedName name="Heä_soá_laép_xaø_H">1.7</definedName>
    <definedName name="heä_soá_sình_laày" localSheetId="2">#REF!</definedName>
    <definedName name="Hg" localSheetId="2">#REF!</definedName>
    <definedName name="hh" hidden="1">{"'Sheet1'!$L$16"}</definedName>
    <definedName name="HHUHOI" localSheetId="11">'41'!HHUHOI</definedName>
    <definedName name="HHUHOI" localSheetId="12">'42'!HHUHOI</definedName>
    <definedName name="HHUHOI">[0]!HHUHOI</definedName>
    <definedName name="hoc">55000</definedName>
    <definedName name="HOMEOFFICE_COST" localSheetId="2">#REF!</definedName>
    <definedName name="HSCT3">0.1</definedName>
    <definedName name="hsdc1" localSheetId="2">#REF!</definedName>
    <definedName name="HSDN">2.5</definedName>
    <definedName name="HSGG" localSheetId="2">#REF!</definedName>
    <definedName name="HSHH" localSheetId="2">#REF!</definedName>
    <definedName name="HSHHUT" localSheetId="2">#REF!</definedName>
    <definedName name="HSLXH">1.7</definedName>
    <definedName name="hsn">0.5</definedName>
    <definedName name="hsnc_cau">2.5039</definedName>
    <definedName name="hsnc_cau2">1.626</definedName>
    <definedName name="hsnc_d">1.6356</definedName>
    <definedName name="hsnc_d2">1.6356</definedName>
    <definedName name="hso" localSheetId="2">#REF!</definedName>
    <definedName name="HSSL" localSheetId="2">#REF!</definedName>
    <definedName name="HSTH">'[1]BANCO (3)'!$K$122</definedName>
    <definedName name="HSVC1" localSheetId="2">#REF!</definedName>
    <definedName name="HSVC2" localSheetId="2">#REF!</definedName>
    <definedName name="HSVC3" localSheetId="2">#REF!</definedName>
    <definedName name="hsvl2">1</definedName>
    <definedName name="htlm" hidden="1">{"'Sheet1'!$L$16"}</definedName>
    <definedName name="HTML_CodePage" hidden="1">950</definedName>
    <definedName name="HTML_Control" hidden="1">{"'Sheet1'!$L$16"}</definedName>
    <definedName name="HTML_Controlmoi" localSheetId="11" hidden="1">{"'Sheet1'!$L$16"}</definedName>
    <definedName name="HTML_Controlmoi" localSheetId="1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2">#REF!</definedName>
    <definedName name="HTVL" localSheetId="2">#REF!</definedName>
    <definedName name="huy" hidden="1">{"'Sheet1'!$L$16"}</definedName>
    <definedName name="huymoi" localSheetId="11" hidden="1">{"'Sheet1'!$L$16"}</definedName>
    <definedName name="huymoi" localSheetId="12" hidden="1">{"'Sheet1'!$L$16"}</definedName>
    <definedName name="huymoi" hidden="1">{"'Sheet1'!$L$16"}</definedName>
    <definedName name="I_B" localSheetId="2">#REF!</definedName>
    <definedName name="I_c" localSheetId="2">#REF!</definedName>
    <definedName name="IDLAB_COST" localSheetId="2">#REF!</definedName>
    <definedName name="II_A" localSheetId="2">#REF!</definedName>
    <definedName name="II_B" localSheetId="2">#REF!</definedName>
    <definedName name="II_c" localSheetId="2">#REF!</definedName>
    <definedName name="III_a" localSheetId="2">#REF!</definedName>
    <definedName name="III_B" localSheetId="2">#REF!</definedName>
    <definedName name="III_c" localSheetId="2">#REF!</definedName>
    <definedName name="IND_LAB" localSheetId="2">#REF!</definedName>
    <definedName name="INDMANP" localSheetId="2">#REF!</definedName>
    <definedName name="iÖn_lùc_Qu_ng_ninh" localSheetId="2">#REF!</definedName>
    <definedName name="J" localSheetId="2">#REF!</definedName>
    <definedName name="j356C8" localSheetId="2">#REF!</definedName>
    <definedName name="KAK" localSheetId="11">'[3]54'!$B$4</definedName>
    <definedName name="KAK" localSheetId="12">'[3]54'!$B$4</definedName>
    <definedName name="KAK">'[4]54'!$B$4</definedName>
    <definedName name="kh" localSheetId="2">#REF!</definedName>
    <definedName name="kha" localSheetId="2">#REF!</definedName>
    <definedName name="khac">2</definedName>
    <definedName name="kkkkkkkkkkkk" localSheetId="2">#REF!</definedName>
    <definedName name="kkkkkkkkkkkkkkk" localSheetId="2">#REF!</definedName>
    <definedName name="kp1ph" localSheetId="2">#REF!</definedName>
    <definedName name="L63x6">5800</definedName>
    <definedName name="Last_Row">#N/A</definedName>
    <definedName name="LBS_22">107800000</definedName>
    <definedName name="LC6_total" localSheetId="2">#REF!</definedName>
    <definedName name="llllllllll" localSheetId="2">#REF!</definedName>
    <definedName name="Lmk" localSheetId="2">#REF!</definedName>
    <definedName name="LN" localSheetId="2">#REF!</definedName>
    <definedName name="LOAI_DUONG" localSheetId="2">#REF!</definedName>
    <definedName name="ltre" localSheetId="2">#REF!</definedName>
    <definedName name="lv.." localSheetId="2">#REF!</definedName>
    <definedName name="M12bb1p" localSheetId="2">#REF!</definedName>
    <definedName name="M12cbnc" localSheetId="2">#REF!</definedName>
    <definedName name="M12cbvl" localSheetId="2">#REF!</definedName>
    <definedName name="M14bb1p" localSheetId="2">#REF!</definedName>
    <definedName name="m8aanc" localSheetId="2">#REF!</definedName>
    <definedName name="m8aavl" localSheetId="2">#REF!</definedName>
    <definedName name="Ma3pnc" localSheetId="2">#REF!</definedName>
    <definedName name="Ma3pvl" localSheetId="2">#REF!</definedName>
    <definedName name="Maa3pnc" localSheetId="2">#REF!</definedName>
    <definedName name="Maa3pvl" localSheetId="2">#REF!</definedName>
    <definedName name="mahang" localSheetId="2">#REF!</definedName>
    <definedName name="MaHaRangNam" localSheetId="2">#REF!</definedName>
    <definedName name="MaHaRangTuan" localSheetId="2">#REF!</definedName>
    <definedName name="MAJ_CON_EQP" localSheetId="2">#REF!</definedName>
    <definedName name="MaMay_Q" localSheetId="2">#REF!</definedName>
    <definedName name="mangay" localSheetId="2">#REF!</definedName>
    <definedName name="mathang" localSheetId="2">#REF!</definedName>
    <definedName name="MaThanhToanNB" localSheetId="2">#REF!</definedName>
    <definedName name="MaTuan" localSheetId="2">#REF!</definedName>
    <definedName name="Mba1p" localSheetId="2">#REF!</definedName>
    <definedName name="Mba3p" localSheetId="2">#REF!</definedName>
    <definedName name="Mbb3p" localSheetId="2">#REF!</definedName>
    <definedName name="Mbn1p" localSheetId="2">#REF!</definedName>
    <definedName name="mc" localSheetId="2">#REF!</definedName>
    <definedName name="me" localSheetId="2">#REF!</definedName>
    <definedName name="mo" hidden="1">{"'Sheet1'!$L$16"}</definedName>
    <definedName name="moi" hidden="1">{"'Sheet1'!$L$16"}</definedName>
    <definedName name="mtram" localSheetId="2">#REF!</definedName>
    <definedName name="Mu" localSheetId="2">#REF!</definedName>
    <definedName name="Mu_" localSheetId="2">#REF!</definedName>
    <definedName name="n" localSheetId="2">#REF!</definedName>
    <definedName name="n1pig" localSheetId="2">#REF!</definedName>
    <definedName name="n1pind" localSheetId="2">#REF!</definedName>
    <definedName name="n1ping" localSheetId="2">#REF!</definedName>
    <definedName name="n1pint" localSheetId="2">#REF!</definedName>
    <definedName name="nc1p" localSheetId="2">#REF!</definedName>
    <definedName name="nc3p" localSheetId="2">#REF!</definedName>
    <definedName name="NCBD100" localSheetId="2">#REF!</definedName>
    <definedName name="NCBD200" localSheetId="2">#REF!</definedName>
    <definedName name="NCBD250" localSheetId="2">#REF!</definedName>
    <definedName name="NCVC200" localSheetId="2">#REF!</definedName>
    <definedName name="NCVC250" localSheetId="2">#REF!</definedName>
    <definedName name="NCVC3P" localSheetId="2">#REF!</definedName>
    <definedName name="Ne" hidden="1">{"'Sheet1'!$L$16"}</definedName>
    <definedName name="NET" localSheetId="2">#REF!</definedName>
    <definedName name="NET_1" localSheetId="2">#REF!</definedName>
    <definedName name="NET_ANA" localSheetId="2">#REF!</definedName>
    <definedName name="NET_ANA_1" localSheetId="2">#REF!</definedName>
    <definedName name="NET_ANA_2" localSheetId="2">#REF!</definedName>
    <definedName name="Ngay" localSheetId="2">#REF!</definedName>
    <definedName name="nght" localSheetId="2">#REF!</definedName>
    <definedName name="ngu" hidden="1">{"'Sheet1'!$L$16"}</definedName>
    <definedName name="NH" localSheetId="2">#REF!</definedName>
    <definedName name="NHAÂN_COÂNG">#N/A</definedName>
    <definedName name="NHot" localSheetId="2">#REF!</definedName>
    <definedName name="nig" localSheetId="2">#REF!</definedName>
    <definedName name="nig1p" localSheetId="2">#REF!</definedName>
    <definedName name="nig3p" localSheetId="2">#REF!</definedName>
    <definedName name="nignc1p" localSheetId="2">#REF!</definedName>
    <definedName name="nigvl1p" localSheetId="2">#REF!</definedName>
    <definedName name="nin" localSheetId="2">#REF!</definedName>
    <definedName name="nin14nc3p" localSheetId="2">#REF!</definedName>
    <definedName name="nin14vl3p" localSheetId="2">#REF!</definedName>
    <definedName name="nin1903p" localSheetId="2">#REF!</definedName>
    <definedName name="nin190nc3p" localSheetId="2">#REF!</definedName>
    <definedName name="nin190vl3p" localSheetId="2">#REF!</definedName>
    <definedName name="nin2903p" localSheetId="2">#REF!</definedName>
    <definedName name="nin290nc3p" localSheetId="2">#REF!</definedName>
    <definedName name="nin290vl3p" localSheetId="2">#REF!</definedName>
    <definedName name="nin3p" localSheetId="2">#REF!</definedName>
    <definedName name="nind" localSheetId="2">#REF!</definedName>
    <definedName name="nind1p" localSheetId="2">#REF!</definedName>
    <definedName name="nind3p" localSheetId="2">#REF!</definedName>
    <definedName name="nindnc1p" localSheetId="2">#REF!</definedName>
    <definedName name="nindnc3p" localSheetId="2">#REF!</definedName>
    <definedName name="nindvl1p" localSheetId="2">#REF!</definedName>
    <definedName name="nindvl3p" localSheetId="2">#REF!</definedName>
    <definedName name="ning1p" localSheetId="2">#REF!</definedName>
    <definedName name="ningnc1p" localSheetId="2">#REF!</definedName>
    <definedName name="ningvl1p" localSheetId="2">#REF!</definedName>
    <definedName name="ninnc3p" localSheetId="2">#REF!</definedName>
    <definedName name="nint1p" localSheetId="2">#REF!</definedName>
    <definedName name="nintnc1p" localSheetId="2">#REF!</definedName>
    <definedName name="nintvl1p" localSheetId="2">#REF!</definedName>
    <definedName name="ninvl3p" localSheetId="2">#REF!</definedName>
    <definedName name="nl" localSheetId="2">#REF!</definedName>
    <definedName name="nl1p" localSheetId="2">#REF!</definedName>
    <definedName name="nl3p" localSheetId="2">#REF!</definedName>
    <definedName name="nlnc3p" localSheetId="2">#REF!</definedName>
    <definedName name="nlnc3pha" localSheetId="2">#REF!</definedName>
    <definedName name="NLTK1p" localSheetId="2">#REF!</definedName>
    <definedName name="nlvl3p" localSheetId="2">#REF!</definedName>
    <definedName name="Nms" localSheetId="2">#REF!</definedName>
    <definedName name="nn" localSheetId="2">#REF!</definedName>
    <definedName name="nn1p" localSheetId="2">#REF!</definedName>
    <definedName name="nn3p" localSheetId="2">#REF!</definedName>
    <definedName name="nnn" hidden="1">{"'Sheet1'!$L$16"}</definedName>
    <definedName name="nnnc3p" localSheetId="2">#REF!</definedName>
    <definedName name="nnvl3p" localSheetId="2">#REF!</definedName>
    <definedName name="No" localSheetId="2">#REF!</definedName>
    <definedName name="Nq" localSheetId="2">#REF!</definedName>
    <definedName name="NUOCHKHOANMOI" localSheetId="11" hidden="1">{"'Sheet1'!$L$16"}</definedName>
    <definedName name="NUOCHKHOANMOI" localSheetId="12" hidden="1">{"'Sheet1'!$L$16"}</definedName>
    <definedName name="NUOCHKHOANMOI" hidden="1">{"'Sheet1'!$L$16"}</definedName>
    <definedName name="o" hidden="1">{"'Sheet1'!$L$16"}</definedName>
    <definedName name="Phamcap" localSheetId="2">#REF!</definedName>
    <definedName name="PileType" localSheetId="2">#REF!</definedName>
    <definedName name="PL" hidden="1">{"'Sheet1'!$L$16"}</definedName>
    <definedName name="pm.." localSheetId="2">#REF!</definedName>
    <definedName name="PPPPPPPPPPP" localSheetId="2">#REF!</definedName>
    <definedName name="pppppppppppp" localSheetId="2">#REF!</definedName>
    <definedName name="PRICE" localSheetId="2">#REF!</definedName>
    <definedName name="PRICE1" localSheetId="2">#REF!</definedName>
    <definedName name="print" localSheetId="2">#REF!</definedName>
    <definedName name="_xlnm.Print_Area" localSheetId="0">'15'!$A$1:$G$44</definedName>
    <definedName name="_xlnm.Print_Area" localSheetId="2">'17'!$A$1:$F$73</definedName>
    <definedName name="_xlnm.Print_Area" localSheetId="3">'30'!$A$1:$G$39</definedName>
    <definedName name="_xlnm.Print_Area" localSheetId="5">'33'!$A$1:$E$74</definedName>
    <definedName name="_xlnm.Print_Area" localSheetId="6">'34'!$A$1:$C$47</definedName>
    <definedName name="_xlnm.Print_Area" localSheetId="10">'39'!$A$1:$I$31</definedName>
    <definedName name="_xlnm.Print_Area" localSheetId="11">'41'!$A$1:$U$33</definedName>
    <definedName name="_xlnm.Print_Area" localSheetId="12">'42'!$A$1:$F$30</definedName>
    <definedName name="_xlnm.Print_Area" localSheetId="13">'46'!$A$1:$Q$124</definedName>
    <definedName name="_xlnm.Print_Area">#REF!</definedName>
    <definedName name="_xlnm.Print_Titles" localSheetId="0">'15'!$8:$10</definedName>
    <definedName name="_xlnm.Print_Titles" localSheetId="1">'16'!$9:$10</definedName>
    <definedName name="_xlnm.Print_Titles" localSheetId="2">'17'!$8:$10</definedName>
    <definedName name="_xlnm.Print_Titles" localSheetId="3">'30'!$7:$10</definedName>
    <definedName name="_xlnm.Print_Titles" localSheetId="5">'33'!$8:$10</definedName>
    <definedName name="_xlnm.Print_Titles" localSheetId="6">'34'!$9:$9</definedName>
    <definedName name="_xlnm.Print_Titles" localSheetId="9">'37'!$8:$10</definedName>
    <definedName name="_xlnm.Print_Titles" localSheetId="10">'39'!$8:$9</definedName>
    <definedName name="_xlnm.Print_Titles" localSheetId="11">'41'!$9:$12</definedName>
    <definedName name="_xlnm.Print_Titles" localSheetId="12">'42'!$9:$12</definedName>
    <definedName name="_xlnm.Print_Titles" localSheetId="13">'46'!$7:$10</definedName>
    <definedName name="_xlnm.Print_Titles">#N/A</definedName>
    <definedName name="PRINT_TITLES_MI" localSheetId="2">#REF!</definedName>
    <definedName name="PRINTA" localSheetId="2">#REF!</definedName>
    <definedName name="PRINTB" localSheetId="2">#REF!</definedName>
    <definedName name="PRINTC" localSheetId="2">#REF!</definedName>
    <definedName name="prjName" localSheetId="2">#REF!</definedName>
    <definedName name="prjNo" localSheetId="2">#REF!</definedName>
    <definedName name="ptdg" localSheetId="2">#REF!</definedName>
    <definedName name="ptdg" localSheetId="11">#REF!</definedName>
    <definedName name="ptdg" localSheetId="12">#REF!</definedName>
    <definedName name="ptdg">#REF!</definedName>
    <definedName name="PTDG_cau" localSheetId="2">#REF!</definedName>
    <definedName name="ptdg_cong" localSheetId="2">#REF!</definedName>
    <definedName name="PTDG_DCV" localSheetId="2">#REF!</definedName>
    <definedName name="ptdg_duong" localSheetId="2">#REF!</definedName>
    <definedName name="PtichDTL">#N/A</definedName>
    <definedName name="Pu" localSheetId="2">#REF!</definedName>
    <definedName name="pw" localSheetId="2">#REF!</definedName>
    <definedName name="Qc" localSheetId="2">#REF!</definedName>
    <definedName name="qu" localSheetId="2">#REF!</definedName>
    <definedName name="qua" localSheetId="2">#REF!</definedName>
    <definedName name="quan.P12" hidden="1">{"'Sheet1'!$L$16"}</definedName>
    <definedName name="R_mong" localSheetId="2">#REF!</definedName>
    <definedName name="Ra_" localSheetId="2">#REF!</definedName>
    <definedName name="ra11p" localSheetId="2">#REF!</definedName>
    <definedName name="ra13p" localSheetId="2">#REF!</definedName>
    <definedName name="rain.." localSheetId="2">#REF!</definedName>
    <definedName name="rate">14000</definedName>
    <definedName name="Rc_" localSheetId="2">#REF!</definedName>
    <definedName name="_xlnm.Recorder" localSheetId="11">#REF!</definedName>
    <definedName name="_xlnm.Recorder" localSheetId="12">#REF!</definedName>
    <definedName name="_xlnm.Recorder">#REF!</definedName>
    <definedName name="RECOUT">#N/A</definedName>
    <definedName name="RFP003A" localSheetId="2">#REF!</definedName>
    <definedName name="RFP003B" localSheetId="2">#REF!</definedName>
    <definedName name="RFP003C" localSheetId="2">#REF!</definedName>
    <definedName name="RFP003D" localSheetId="2">#REF!</definedName>
    <definedName name="RFP003E" localSheetId="2">#REF!</definedName>
    <definedName name="RFP003F" localSheetId="2">#REF!</definedName>
    <definedName name="rggf" localSheetId="11">#REF!</definedName>
    <definedName name="rggf" localSheetId="12">#REF!</definedName>
    <definedName name="rggf">#REF!</definedName>
    <definedName name="s" localSheetId="2">#REF!</definedName>
    <definedName name="s." localSheetId="2">#REF!</definedName>
    <definedName name="S.dinh">640</definedName>
    <definedName name="sanluongnhap" localSheetId="2">#REF!</definedName>
    <definedName name="SCH" localSheetId="2">#REF!</definedName>
    <definedName name="SCT" localSheetId="2">#REF!</definedName>
    <definedName name="sd" hidden="1">{"'Sheet1'!$L$16"}</definedName>
    <definedName name="sdf" localSheetId="11" hidden="1">{"'Sheet1'!$L$16"}</definedName>
    <definedName name="sdf" localSheetId="12" hidden="1">{"'Sheet1'!$L$16"}</definedName>
    <definedName name="sdf" hidden="1">{"'Sheet1'!$L$16"}</definedName>
    <definedName name="SDMONG" localSheetId="2">#REF!</definedName>
    <definedName name="së_giao_th_ng" localSheetId="2">#REF!</definedName>
    <definedName name="së_n_ng_nghiÖp_v__pt_n_ng_th_n" localSheetId="2">#REF!</definedName>
    <definedName name="së_thuû_s_n" localSheetId="2">#REF!</definedName>
    <definedName name="së_x_y_dùng" localSheetId="2">#REF!</definedName>
    <definedName name="sfdsfsd" hidden="1">{"'Sheet1'!$L$16"}</definedName>
    <definedName name="sfdszdfs" localSheetId="11">#REF!</definedName>
    <definedName name="sfdszdfs" localSheetId="12">#REF!</definedName>
    <definedName name="sfdszdfs">#REF!</definedName>
    <definedName name="sgsgdd" hidden="1">#N/A</definedName>
    <definedName name="sgsgsgs" hidden="1">#N/A</definedName>
    <definedName name="Sheet1" localSheetId="2">#REF!</definedName>
    <definedName name="SIZE" localSheetId="2">#REF!</definedName>
    <definedName name="SL" localSheetId="2">#REF!</definedName>
    <definedName name="SL_CRD" localSheetId="2">#REF!</definedName>
    <definedName name="SL_CRS" localSheetId="2">#REF!</definedName>
    <definedName name="SL_CS" localSheetId="2">#REF!</definedName>
    <definedName name="SL_DD" localSheetId="2">#REF!</definedName>
    <definedName name="smax" localSheetId="2">#REF!</definedName>
    <definedName name="smax1" localSheetId="2">#REF!</definedName>
    <definedName name="sn" localSheetId="2">#REF!</definedName>
    <definedName name="soc3p" localSheetId="2">#REF!</definedName>
    <definedName name="SoilType" localSheetId="2">#REF!</definedName>
    <definedName name="soluongnhap" localSheetId="2">#REF!</definedName>
    <definedName name="Spanner_Auto_File">"C:\My Documents\tinh cdo.x2a"</definedName>
    <definedName name="t." localSheetId="2">#REF!</definedName>
    <definedName name="t.." localSheetId="2">#REF!</definedName>
    <definedName name="T.TBA" localSheetId="2">#REF!</definedName>
    <definedName name="T0.4" localSheetId="2">#REF!</definedName>
    <definedName name="t101p" localSheetId="2">#REF!</definedName>
    <definedName name="t103p" localSheetId="2">#REF!</definedName>
    <definedName name="t10nc1p" localSheetId="2">#REF!</definedName>
    <definedName name="t10vl1p" localSheetId="2">#REF!</definedName>
    <definedName name="t121p" localSheetId="2">#REF!</definedName>
    <definedName name="t123p" localSheetId="2">#REF!</definedName>
    <definedName name="t141p" localSheetId="2">#REF!</definedName>
    <definedName name="t143p" localSheetId="2">#REF!</definedName>
    <definedName name="t14nc3p" localSheetId="2">#REF!</definedName>
    <definedName name="t14vl3p" localSheetId="2">#REF!</definedName>
    <definedName name="tadao" localSheetId="2">#REF!</definedName>
    <definedName name="Tæng_c_ng_suÊt_hiÖn_t_i">"THOP"</definedName>
    <definedName name="Tæng_Cty_c__khÝ_NL_v__má" localSheetId="2">#REF!</definedName>
    <definedName name="Tang">100</definedName>
    <definedName name="TaxTV">10%</definedName>
    <definedName name="TaxXL">5%</definedName>
    <definedName name="TC_NHANH1" localSheetId="2">#REF!</definedName>
    <definedName name="td1p" localSheetId="2">#REF!</definedName>
    <definedName name="td3p" localSheetId="2">#REF!</definedName>
    <definedName name="tdnc1p" localSheetId="2">#REF!</definedName>
    <definedName name="tdo" localSheetId="2">#REF!</definedName>
    <definedName name="tdtr2cnc" localSheetId="2">#REF!</definedName>
    <definedName name="tdtr2cvl" localSheetId="2">#REF!</definedName>
    <definedName name="tdvl1p" localSheetId="2">#REF!</definedName>
    <definedName name="ten" localSheetId="2">#REF!</definedName>
    <definedName name="test" localSheetId="2">#REF!</definedName>
    <definedName name="TH.BM" localSheetId="2">#REF!</definedName>
    <definedName name="TH.DVKD" localSheetId="2">#REF!</definedName>
    <definedName name="TH.HB" localSheetId="2">#REF!</definedName>
    <definedName name="TH.HR" localSheetId="2">#REF!</definedName>
    <definedName name="TH.KT" localSheetId="2">#REF!</definedName>
    <definedName name="TH.NK" localSheetId="2">#REF!</definedName>
    <definedName name="TH.SL" localSheetId="2">#REF!</definedName>
    <definedName name="TH.TBDM" localSheetId="2">#REF!</definedName>
    <definedName name="TH.TC" localSheetId="2">#REF!</definedName>
    <definedName name="tha" hidden="1">{"'Sheet1'!$L$16"}</definedName>
    <definedName name="THANH" hidden="1">{"'Sheet1'!$L$16"}</definedName>
    <definedName name="thepma">10500</definedName>
    <definedName name="THI" localSheetId="2">#REF!</definedName>
    <definedName name="thinh" localSheetId="2">#REF!</definedName>
    <definedName name="thkp3" localSheetId="2">#REF!</definedName>
    <definedName name="THKP7YT" localSheetId="11" hidden="1">{"'Sheet1'!$L$16"}</definedName>
    <definedName name="THKP7YT" localSheetId="12" hidden="1">{"'Sheet1'!$L$16"}</definedName>
    <definedName name="THKP7YT" hidden="1">{"'Sheet1'!$L$16"}</definedName>
    <definedName name="THOP">"THOP"</definedName>
    <definedName name="thtt" localSheetId="2">#REF!</definedName>
    <definedName name="thu" hidden="1">{"'Sheet1'!$L$16"}</definedName>
    <definedName name="thue">6</definedName>
    <definedName name="thuy" hidden="1">{"'Sheet1'!$L$16"}</definedName>
    <definedName name="thvlmoimoi" localSheetId="11" hidden="1">{"'Sheet1'!$L$16"}</definedName>
    <definedName name="thvlmoimoi" localSheetId="12" hidden="1">{"'Sheet1'!$L$16"}</definedName>
    <definedName name="thvlmoimoi" hidden="1">{"'Sheet1'!$L$16"}</definedName>
    <definedName name="Tien" localSheetId="2">#REF!</definedName>
    <definedName name="TienThanhToan" localSheetId="2">#REF!</definedName>
    <definedName name="TienThanhToanNB" localSheetId="2">#REF!</definedName>
    <definedName name="Tiepdiama">9500</definedName>
    <definedName name="Tim_cong" localSheetId="2">#REF!</definedName>
    <definedName name="tim_xuat_hien" localSheetId="2">#REF!</definedName>
    <definedName name="TITAN" localSheetId="2">#REF!</definedName>
    <definedName name="TKYB">"TKYB"</definedName>
    <definedName name="TLAC120" localSheetId="2">#REF!</definedName>
    <definedName name="TLAC35" localSheetId="2">#REF!</definedName>
    <definedName name="TLAC50" localSheetId="2">#REF!</definedName>
    <definedName name="TLAC70" localSheetId="2">#REF!</definedName>
    <definedName name="TLAC95" localSheetId="2">#REF!</definedName>
    <definedName name="Tle" localSheetId="2">#REF!</definedName>
    <definedName name="ton" localSheetId="2">#REF!</definedName>
    <definedName name="Tong_co" localSheetId="2">#REF!</definedName>
    <definedName name="Tong_no" localSheetId="2">#REF!</definedName>
    <definedName name="TOTAL" localSheetId="2">#REF!</definedName>
    <definedName name="TPLRP" localSheetId="2">#REF!</definedName>
    <definedName name="Tra_DM_su_dung" localSheetId="2">#REF!</definedName>
    <definedName name="Tra_don_gia_KS" localSheetId="2">#REF!</definedName>
    <definedName name="Tra_DTCT" localSheetId="2">#REF!</definedName>
    <definedName name="Tra_gtxl_cong" localSheetId="2">#REF!</definedName>
    <definedName name="Tra_tim_hang_mucPT_trung" localSheetId="2">#REF!</definedName>
    <definedName name="Tra_TL" localSheetId="2">#REF!</definedName>
    <definedName name="Tra_ty_le2" localSheetId="2">#REF!</definedName>
    <definedName name="Tra_ty_le3" localSheetId="2">#REF!</definedName>
    <definedName name="Tra_ty_le4" localSheetId="2">#REF!</definedName>
    <definedName name="Tra_ty_le5" localSheetId="2">#REF!</definedName>
    <definedName name="TRA_VAT_LIEU" localSheetId="2">#REF!</definedName>
    <definedName name="TRA_VL" localSheetId="2">#REF!</definedName>
    <definedName name="TRADE2" localSheetId="2">#REF!</definedName>
    <definedName name="TRAvH" localSheetId="2">#REF!</definedName>
    <definedName name="TRAVL" localSheetId="2">#REF!</definedName>
    <definedName name="trigianhapthan" localSheetId="2">#REF!</definedName>
    <definedName name="trigiaxuatthan" localSheetId="2">#REF!</definedName>
    <definedName name="TT_1P" localSheetId="2">#REF!</definedName>
    <definedName name="TT_3p" localSheetId="2">#REF!</definedName>
    <definedName name="ttao" localSheetId="2">#REF!</definedName>
    <definedName name="ttronmk" localSheetId="2">#REF!</definedName>
    <definedName name="ttttttttttttttttt" localSheetId="2">#REF!</definedName>
    <definedName name="tuyennhanh" hidden="1">{"'Sheet1'!$L$16"}</definedName>
    <definedName name="tv75nc" localSheetId="2">#REF!</definedName>
    <definedName name="tv75vl" localSheetId="2">#REF!</definedName>
    <definedName name="ty_le_BTN" localSheetId="2">#REF!</definedName>
    <definedName name="Ty_le1" localSheetId="2">#REF!</definedName>
    <definedName name="tytrong16so5nam">'[1]PLI CTrinh'!$CN$10</definedName>
    <definedName name="UP" localSheetId="2">#REF!,#REF!,#REF!,#REF!,#REF!,#REF!,#REF!,#REF!,#REF!,#REF!,#REF!</definedName>
    <definedName name="v" hidden="1">{"'Sheet1'!$L$16"}</definedName>
    <definedName name="VAÄT_LIEÄU">"nhandongia"</definedName>
    <definedName name="vinhlong" hidden="1">{"'Sheet1'!$L$16"}</definedName>
    <definedName name="vl3p" localSheetId="2">#REF!</definedName>
    <definedName name="VLBS">#N/A</definedName>
    <definedName name="VLM" localSheetId="2">#REF!</definedName>
    <definedName name="vltram" localSheetId="2">#REF!</definedName>
    <definedName name="vr3p" localSheetId="2">#REF!</definedName>
    <definedName name="Vu" localSheetId="2">#REF!</definedName>
    <definedName name="Vu_" localSheetId="2">#REF!</definedName>
    <definedName name="WIRE1">5</definedName>
    <definedName name="wrn.aaa." hidden="1">{#N/A,#N/A,FALSE,"Sheet1";#N/A,#N/A,FALSE,"Sheet1";#N/A,#N/A,FALSE,"Sheet1"}</definedName>
    <definedName name="wrn.chi._.tiÆt." hidden="1">{#N/A,#N/A,FALSE,"Chi tiÆt"}</definedName>
    <definedName name="wrn.cong." hidden="1">{#N/A,#N/A,FALSE,"Sheet1"}</definedName>
    <definedName name="Wst" localSheetId="2">#REF!</definedName>
    <definedName name="wt" localSheetId="2">#REF!</definedName>
    <definedName name="WW">#N/A</definedName>
    <definedName name="wwwwwwwwwwwwwwwwwwwwư" localSheetId="2">#REF!</definedName>
    <definedName name="x1pint" localSheetId="2">#REF!</definedName>
    <definedName name="XBCNCKT">5600</definedName>
    <definedName name="XCCT">0.5</definedName>
    <definedName name="xfco" localSheetId="2">#REF!</definedName>
    <definedName name="xfco3p" localSheetId="2">#REF!</definedName>
    <definedName name="xfcotnc" localSheetId="2">#REF!</definedName>
    <definedName name="xfcotvl" localSheetId="2">#REF!</definedName>
    <definedName name="xh" localSheetId="2">#REF!</definedName>
    <definedName name="xhn" localSheetId="2">#REF!</definedName>
    <definedName name="xig" localSheetId="2">#REF!</definedName>
    <definedName name="xig1" localSheetId="2">#REF!</definedName>
    <definedName name="xig1p" localSheetId="2">#REF!</definedName>
    <definedName name="xig3p" localSheetId="2">#REF!</definedName>
    <definedName name="xignc3p" localSheetId="2">#REF!</definedName>
    <definedName name="xigvl3p" localSheetId="2">#REF!</definedName>
    <definedName name="xin" localSheetId="2">#REF!</definedName>
    <definedName name="xin190" localSheetId="2">#REF!</definedName>
    <definedName name="xin1903p" localSheetId="2">#REF!</definedName>
    <definedName name="xin2903p" localSheetId="2">#REF!</definedName>
    <definedName name="xin290nc3p" localSheetId="2">#REF!</definedName>
    <definedName name="xin290vl3p" localSheetId="2">#REF!</definedName>
    <definedName name="xin3p" localSheetId="2">#REF!</definedName>
    <definedName name="xind" localSheetId="2">#REF!</definedName>
    <definedName name="xind1p" localSheetId="2">#REF!</definedName>
    <definedName name="xind3p" localSheetId="2">#REF!</definedName>
    <definedName name="xindnc1p" localSheetId="2">#REF!</definedName>
    <definedName name="xindvl1p" localSheetId="2">#REF!</definedName>
    <definedName name="xing1p" localSheetId="2">#REF!</definedName>
    <definedName name="xingnc1p" localSheetId="2">#REF!</definedName>
    <definedName name="xingvl1p" localSheetId="2">#REF!</definedName>
    <definedName name="xinnc3p" localSheetId="2">#REF!</definedName>
    <definedName name="xint1p" localSheetId="2">#REF!</definedName>
    <definedName name="xinvl3p" localSheetId="2">#REF!</definedName>
    <definedName name="xit" localSheetId="2">#REF!</definedName>
    <definedName name="xit1" localSheetId="2">#REF!</definedName>
    <definedName name="xit1p" localSheetId="2">#REF!</definedName>
    <definedName name="xit2nc3p" localSheetId="2">#REF!</definedName>
    <definedName name="xit2vl3p" localSheetId="2">#REF!</definedName>
    <definedName name="xit3p" localSheetId="2">#REF!</definedName>
    <definedName name="xitnc3p" localSheetId="2">#REF!</definedName>
    <definedName name="xitvl3p" localSheetId="2">#REF!</definedName>
    <definedName name="xl" localSheetId="2">#REF!</definedName>
    <definedName name="xlc" localSheetId="2">#REF!</definedName>
    <definedName name="xlk" localSheetId="2">#REF!</definedName>
    <definedName name="xn" localSheetId="2">#REF!</definedName>
    <definedName name="XTKKTTC">7500</definedName>
    <definedName name="xuatthan" localSheetId="2">#REF!</definedName>
    <definedName name="y" localSheetId="2">#REF!</definedName>
    <definedName name="yyyyyyyyyyyyyyyy" localSheetId="2">#REF!</definedName>
    <definedName name="z" localSheetId="2">#REF!</definedName>
    <definedName name="zl" localSheetId="2">#REF!</definedName>
    <definedName name="Zw"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80" l="1"/>
  <c r="F59" i="80" s="1"/>
  <c r="F76" i="80"/>
  <c r="F77" i="80"/>
  <c r="F78" i="80"/>
  <c r="F79" i="80"/>
  <c r="F80" i="80"/>
  <c r="F75" i="80"/>
  <c r="C45" i="94" l="1"/>
  <c r="C42" i="94"/>
  <c r="D25" i="94"/>
  <c r="F25" i="94"/>
  <c r="G25" i="94"/>
  <c r="H25" i="94"/>
  <c r="I25" i="94"/>
  <c r="J25" i="94"/>
  <c r="K25" i="94"/>
  <c r="D34" i="94"/>
  <c r="F34" i="94"/>
  <c r="G34" i="94"/>
  <c r="H34" i="94"/>
  <c r="I34" i="94"/>
  <c r="J34" i="94"/>
  <c r="K34" i="94"/>
  <c r="C43" i="95" l="1"/>
  <c r="D27" i="95"/>
  <c r="C46" i="95" l="1"/>
  <c r="J27" i="95"/>
  <c r="E14" i="25"/>
  <c r="H107" i="93"/>
  <c r="H106" i="93"/>
  <c r="H105" i="93"/>
  <c r="N104" i="93"/>
  <c r="N100" i="93" s="1"/>
  <c r="M104" i="93"/>
  <c r="M100" i="93" s="1"/>
  <c r="L104" i="93"/>
  <c r="L100" i="93" s="1"/>
  <c r="K104" i="93"/>
  <c r="J104" i="93"/>
  <c r="J100" i="93" s="1"/>
  <c r="I104" i="93"/>
  <c r="I100" i="93" s="1"/>
  <c r="H101" i="93"/>
  <c r="K100" i="93"/>
  <c r="G100" i="93"/>
  <c r="J99" i="93"/>
  <c r="H99" i="93" s="1"/>
  <c r="H98" i="93"/>
  <c r="H97" i="93"/>
  <c r="H96" i="93"/>
  <c r="H95" i="93"/>
  <c r="H94" i="93"/>
  <c r="H93" i="93"/>
  <c r="H92" i="93"/>
  <c r="H91" i="93"/>
  <c r="H90" i="93"/>
  <c r="H89" i="93"/>
  <c r="H88" i="93"/>
  <c r="H87" i="93"/>
  <c r="H86" i="93"/>
  <c r="H85" i="93"/>
  <c r="H84" i="93"/>
  <c r="H83" i="93"/>
  <c r="H82" i="93"/>
  <c r="H81" i="93"/>
  <c r="H80" i="93"/>
  <c r="H79" i="93"/>
  <c r="H78" i="93"/>
  <c r="H77" i="93"/>
  <c r="H76" i="93"/>
  <c r="H75" i="93"/>
  <c r="J74" i="93"/>
  <c r="H74" i="93"/>
  <c r="J73" i="93"/>
  <c r="H73" i="93" s="1"/>
  <c r="N72" i="93"/>
  <c r="M72" i="93"/>
  <c r="L72" i="93"/>
  <c r="K72" i="93"/>
  <c r="I72" i="93"/>
  <c r="G72" i="93"/>
  <c r="H71" i="93"/>
  <c r="H70" i="93"/>
  <c r="H69" i="93" s="1"/>
  <c r="N69" i="93"/>
  <c r="M69" i="93"/>
  <c r="L69" i="93"/>
  <c r="K69" i="93"/>
  <c r="J69" i="93"/>
  <c r="I69" i="93"/>
  <c r="G69" i="93"/>
  <c r="H68" i="93"/>
  <c r="H67" i="93"/>
  <c r="H66" i="93"/>
  <c r="N65" i="93"/>
  <c r="M65" i="93"/>
  <c r="L65" i="93"/>
  <c r="K65" i="93"/>
  <c r="J65" i="93"/>
  <c r="I65" i="93"/>
  <c r="H64" i="93"/>
  <c r="H63" i="93"/>
  <c r="H62" i="93"/>
  <c r="H61" i="93"/>
  <c r="H60" i="93"/>
  <c r="H59" i="93"/>
  <c r="H58" i="93"/>
  <c r="H57" i="93"/>
  <c r="H56" i="93"/>
  <c r="H55" i="93"/>
  <c r="H54" i="93"/>
  <c r="N53" i="93"/>
  <c r="M53" i="93"/>
  <c r="L53" i="93"/>
  <c r="K53" i="93"/>
  <c r="J53" i="93"/>
  <c r="I53" i="93"/>
  <c r="G53" i="93"/>
  <c r="H52" i="93"/>
  <c r="N51" i="93"/>
  <c r="M51" i="93"/>
  <c r="L51" i="93"/>
  <c r="K51" i="93"/>
  <c r="J51" i="93"/>
  <c r="I51" i="93"/>
  <c r="H51" i="93"/>
  <c r="G51" i="93"/>
  <c r="H50" i="93"/>
  <c r="H49" i="93"/>
  <c r="H48" i="93"/>
  <c r="H47" i="93"/>
  <c r="H46" i="93"/>
  <c r="H45" i="93"/>
  <c r="H44" i="93"/>
  <c r="H43" i="93"/>
  <c r="H42" i="93"/>
  <c r="N41" i="93"/>
  <c r="M41" i="93"/>
  <c r="L41" i="93"/>
  <c r="K41" i="93"/>
  <c r="J41" i="93"/>
  <c r="I41" i="93"/>
  <c r="G41" i="93"/>
  <c r="H40" i="93"/>
  <c r="H39" i="93" s="1"/>
  <c r="N39" i="93"/>
  <c r="M39" i="93"/>
  <c r="L39" i="93"/>
  <c r="K39" i="93"/>
  <c r="J39" i="93"/>
  <c r="I39" i="93"/>
  <c r="G39" i="93"/>
  <c r="H38" i="93"/>
  <c r="H37" i="93"/>
  <c r="H36" i="93"/>
  <c r="H35" i="93"/>
  <c r="H34" i="93"/>
  <c r="H33" i="93" s="1"/>
  <c r="N33" i="93"/>
  <c r="M33" i="93"/>
  <c r="L33" i="93"/>
  <c r="K33" i="93"/>
  <c r="J33" i="93"/>
  <c r="I33" i="93"/>
  <c r="G33" i="93"/>
  <c r="H32" i="93"/>
  <c r="H31" i="93"/>
  <c r="H30" i="93"/>
  <c r="H29" i="93"/>
  <c r="H28" i="93"/>
  <c r="H27" i="93"/>
  <c r="H26" i="93"/>
  <c r="H25" i="93"/>
  <c r="H24" i="93"/>
  <c r="H23" i="93"/>
  <c r="N22" i="93"/>
  <c r="M22" i="93"/>
  <c r="L22" i="93"/>
  <c r="K22" i="93"/>
  <c r="J22" i="93"/>
  <c r="I22" i="93"/>
  <c r="G22" i="93"/>
  <c r="H20" i="93"/>
  <c r="H19" i="93"/>
  <c r="H18" i="93"/>
  <c r="N17" i="93"/>
  <c r="M17" i="93"/>
  <c r="L17" i="93"/>
  <c r="K17" i="93"/>
  <c r="J17" i="93"/>
  <c r="I17" i="93"/>
  <c r="G17" i="93"/>
  <c r="H16" i="93"/>
  <c r="H15" i="93"/>
  <c r="H13" i="93"/>
  <c r="H17" i="93" l="1"/>
  <c r="N14" i="93"/>
  <c r="N12" i="93" s="1"/>
  <c r="H65" i="93"/>
  <c r="H72" i="93"/>
  <c r="K14" i="93"/>
  <c r="K12" i="93" s="1"/>
  <c r="I14" i="93"/>
  <c r="I12" i="93" s="1"/>
  <c r="M14" i="93"/>
  <c r="M12" i="93" s="1"/>
  <c r="H22" i="93"/>
  <c r="H53" i="93"/>
  <c r="L14" i="93"/>
  <c r="L12" i="93" s="1"/>
  <c r="H41" i="93"/>
  <c r="H104" i="93"/>
  <c r="H100" i="93" s="1"/>
  <c r="J72" i="93"/>
  <c r="J14" i="93" s="1"/>
  <c r="J12" i="93" s="1"/>
  <c r="H14" i="93" l="1"/>
  <c r="H12" i="93" s="1"/>
  <c r="F13" i="87"/>
  <c r="G13" i="87"/>
  <c r="H13" i="87"/>
  <c r="I13" i="87"/>
  <c r="J13" i="87"/>
  <c r="K13" i="87"/>
  <c r="L13" i="87"/>
  <c r="M13" i="87"/>
  <c r="N13" i="87"/>
  <c r="O13" i="87"/>
  <c r="P13" i="87"/>
  <c r="Q13" i="87"/>
  <c r="R13" i="87"/>
  <c r="S13" i="87"/>
  <c r="T13" i="87"/>
  <c r="U13" i="87"/>
  <c r="E14" i="87"/>
  <c r="E15" i="87"/>
  <c r="D15" i="87" s="1"/>
  <c r="C15" i="87" s="1"/>
  <c r="E16" i="87"/>
  <c r="D16" i="87" s="1"/>
  <c r="C16" i="87" s="1"/>
  <c r="E17" i="87"/>
  <c r="D17" i="87" s="1"/>
  <c r="C17" i="87" s="1"/>
  <c r="E18" i="87"/>
  <c r="D18" i="87" s="1"/>
  <c r="C18" i="87" s="1"/>
  <c r="E19" i="87"/>
  <c r="D19" i="87" s="1"/>
  <c r="C19" i="87" s="1"/>
  <c r="E20" i="87"/>
  <c r="D20" i="87" s="1"/>
  <c r="C20" i="87" s="1"/>
  <c r="E21" i="87"/>
  <c r="D21" i="87" s="1"/>
  <c r="C21" i="87" s="1"/>
  <c r="E22" i="87"/>
  <c r="D22" i="87" s="1"/>
  <c r="C22" i="87" s="1"/>
  <c r="E23" i="87"/>
  <c r="D23" i="87" s="1"/>
  <c r="C23" i="87" s="1"/>
  <c r="E24" i="87"/>
  <c r="D24" i="87" s="1"/>
  <c r="C24" i="87" s="1"/>
  <c r="E25" i="87"/>
  <c r="D25" i="87" s="1"/>
  <c r="C25" i="87" s="1"/>
  <c r="E26" i="87"/>
  <c r="D26" i="87" s="1"/>
  <c r="C26" i="87" s="1"/>
  <c r="E27" i="87"/>
  <c r="D27" i="87" s="1"/>
  <c r="C27" i="87" s="1"/>
  <c r="E28" i="87"/>
  <c r="D28" i="87" s="1"/>
  <c r="C28" i="87" s="1"/>
  <c r="E29" i="87"/>
  <c r="D29" i="87" s="1"/>
  <c r="C29" i="87" s="1"/>
  <c r="E30" i="87"/>
  <c r="D30" i="87" s="1"/>
  <c r="C30" i="87" s="1"/>
  <c r="E31" i="87"/>
  <c r="D31" i="87" s="1"/>
  <c r="C31" i="87" s="1"/>
  <c r="E32" i="87"/>
  <c r="D32" i="87" s="1"/>
  <c r="C32" i="87" s="1"/>
  <c r="E33" i="87"/>
  <c r="D33" i="87" s="1"/>
  <c r="C33" i="87" s="1"/>
  <c r="E13" i="87" l="1"/>
  <c r="D14" i="87"/>
  <c r="D13" i="87" s="1"/>
  <c r="Q14" i="96"/>
  <c r="R14" i="96"/>
  <c r="C16" i="96"/>
  <c r="C17" i="96"/>
  <c r="C18" i="96"/>
  <c r="C19" i="96"/>
  <c r="C20" i="96"/>
  <c r="C21" i="96"/>
  <c r="C22" i="96"/>
  <c r="C14" i="87" l="1"/>
  <c r="E13" i="25"/>
  <c r="C37" i="25"/>
  <c r="C32" i="25"/>
  <c r="C34" i="25"/>
  <c r="C33" i="25"/>
  <c r="C30" i="25"/>
  <c r="C29" i="25"/>
  <c r="C35" i="25"/>
  <c r="C36" i="25"/>
  <c r="C31" i="25"/>
  <c r="C28" i="25"/>
  <c r="C27" i="25" l="1"/>
  <c r="C34" i="95"/>
  <c r="C33" i="95"/>
  <c r="C26" i="95"/>
  <c r="C24" i="95"/>
  <c r="C22" i="95"/>
  <c r="C20" i="95"/>
  <c r="C19" i="95"/>
  <c r="C31" i="95"/>
  <c r="C32" i="95"/>
  <c r="C28" i="95"/>
  <c r="C41" i="95"/>
  <c r="C42" i="95"/>
  <c r="C44" i="95"/>
  <c r="C45" i="95"/>
  <c r="C40" i="95"/>
  <c r="C39" i="95"/>
  <c r="C38" i="95"/>
  <c r="C37" i="95"/>
  <c r="C35" i="95"/>
  <c r="C30" i="95"/>
  <c r="C29" i="95"/>
  <c r="C21" i="95"/>
  <c r="C23" i="95"/>
  <c r="C25" i="95"/>
  <c r="C16" i="95"/>
  <c r="C17" i="95"/>
  <c r="C18" i="95"/>
  <c r="D36" i="95"/>
  <c r="D14" i="95" s="1"/>
  <c r="D13" i="95" s="1"/>
  <c r="E36" i="95"/>
  <c r="F36" i="95"/>
  <c r="G36" i="95"/>
  <c r="H36" i="95"/>
  <c r="I36" i="95"/>
  <c r="J36" i="95"/>
  <c r="J14" i="95" s="1"/>
  <c r="J13" i="95" s="1"/>
  <c r="K36" i="95"/>
  <c r="L36" i="95"/>
  <c r="Q14" i="95"/>
  <c r="Q13" i="95" s="1"/>
  <c r="E27" i="95"/>
  <c r="F27" i="95"/>
  <c r="F14" i="95" s="1"/>
  <c r="F13" i="95" s="1"/>
  <c r="G27" i="95"/>
  <c r="H27" i="95"/>
  <c r="I27" i="95"/>
  <c r="I14" i="95" s="1"/>
  <c r="I13" i="95" s="1"/>
  <c r="K27" i="95"/>
  <c r="K14" i="95" s="1"/>
  <c r="K13" i="95" s="1"/>
  <c r="L27" i="95"/>
  <c r="N14" i="95"/>
  <c r="N13" i="95" s="1"/>
  <c r="O14" i="95"/>
  <c r="O13" i="95" s="1"/>
  <c r="P14" i="95"/>
  <c r="P13" i="95" s="1"/>
  <c r="D14" i="96"/>
  <c r="E14" i="96"/>
  <c r="F14" i="96"/>
  <c r="G14" i="96"/>
  <c r="H14" i="96"/>
  <c r="I14" i="96"/>
  <c r="J14" i="96"/>
  <c r="K14" i="96"/>
  <c r="L14" i="96"/>
  <c r="M14" i="96"/>
  <c r="N14" i="96"/>
  <c r="O14" i="96"/>
  <c r="P14" i="96"/>
  <c r="C15" i="96"/>
  <c r="C14" i="96" s="1"/>
  <c r="H14" i="95" l="1"/>
  <c r="H13" i="95" s="1"/>
  <c r="G14" i="95"/>
  <c r="G13" i="95" s="1"/>
  <c r="L14" i="95"/>
  <c r="L13" i="95" s="1"/>
  <c r="E34" i="94"/>
  <c r="E25" i="94"/>
  <c r="E14" i="95"/>
  <c r="E13" i="95" s="1"/>
  <c r="C15" i="95"/>
  <c r="M14" i="95"/>
  <c r="M13" i="95" s="1"/>
  <c r="C36" i="95"/>
  <c r="C27" i="95"/>
  <c r="C49" i="94"/>
  <c r="H11" i="94"/>
  <c r="I11" i="94"/>
  <c r="J11" i="94"/>
  <c r="K11" i="94"/>
  <c r="C47" i="94"/>
  <c r="D12" i="94"/>
  <c r="D11" i="94" s="1"/>
  <c r="C46" i="94"/>
  <c r="C44" i="94"/>
  <c r="C43" i="94"/>
  <c r="C41" i="94"/>
  <c r="C40" i="94"/>
  <c r="C39" i="94"/>
  <c r="C38" i="94"/>
  <c r="C37" i="94"/>
  <c r="C36" i="94"/>
  <c r="C35" i="94"/>
  <c r="C33" i="94"/>
  <c r="C32" i="94"/>
  <c r="C31" i="94"/>
  <c r="C30" i="94"/>
  <c r="C29" i="94"/>
  <c r="C28" i="94"/>
  <c r="C27" i="94"/>
  <c r="C26" i="94"/>
  <c r="C14" i="94"/>
  <c r="C15" i="94"/>
  <c r="C16" i="94"/>
  <c r="C17" i="94"/>
  <c r="C18" i="94"/>
  <c r="C19" i="94"/>
  <c r="C20" i="94"/>
  <c r="C21" i="94"/>
  <c r="C22" i="94"/>
  <c r="C23" i="94"/>
  <c r="C24" i="94"/>
  <c r="C13" i="94"/>
  <c r="F12" i="94"/>
  <c r="F11" i="94" s="1"/>
  <c r="G12" i="94"/>
  <c r="G11" i="94" s="1"/>
  <c r="C25" i="25"/>
  <c r="C24" i="25"/>
  <c r="C21" i="25"/>
  <c r="C22" i="25"/>
  <c r="C23" i="25"/>
  <c r="V12" i="75"/>
  <c r="E12" i="94" l="1"/>
  <c r="E11" i="94" s="1"/>
  <c r="C40" i="25"/>
  <c r="C50" i="25"/>
  <c r="C34" i="94"/>
  <c r="C14" i="95"/>
  <c r="C13" i="95" s="1"/>
  <c r="C20" i="25"/>
  <c r="C14" i="25" s="1"/>
  <c r="C13" i="25" s="1"/>
  <c r="D14" i="25"/>
  <c r="D13" i="25" s="1"/>
  <c r="C30" i="26"/>
  <c r="C44" i="25"/>
  <c r="C48" i="25"/>
  <c r="C43" i="25"/>
  <c r="C49" i="25"/>
  <c r="C46" i="25"/>
  <c r="C47" i="25"/>
  <c r="C45" i="25"/>
  <c r="C25" i="94"/>
  <c r="C53" i="25"/>
  <c r="C41" i="25"/>
  <c r="E38" i="25"/>
  <c r="C42" i="25"/>
  <c r="D38" i="25"/>
  <c r="V13" i="75"/>
  <c r="V14" i="75"/>
  <c r="C14" i="75" s="1"/>
  <c r="V15" i="75"/>
  <c r="C15" i="75" s="1"/>
  <c r="V16" i="75"/>
  <c r="V17" i="75"/>
  <c r="V18" i="75"/>
  <c r="V19" i="75"/>
  <c r="C19" i="75" s="1"/>
  <c r="V20" i="75"/>
  <c r="V21" i="75"/>
  <c r="V22" i="75"/>
  <c r="V23" i="75"/>
  <c r="C23" i="75" s="1"/>
  <c r="V24" i="75"/>
  <c r="V25" i="75"/>
  <c r="V26" i="75"/>
  <c r="V27" i="75"/>
  <c r="V28" i="75"/>
  <c r="V29" i="75"/>
  <c r="V30" i="75"/>
  <c r="V31" i="75"/>
  <c r="E11" i="75"/>
  <c r="F11" i="75"/>
  <c r="G11" i="75"/>
  <c r="H11" i="75"/>
  <c r="I11" i="75"/>
  <c r="J11" i="75"/>
  <c r="K11" i="75"/>
  <c r="L11" i="75"/>
  <c r="M11" i="75"/>
  <c r="N11" i="75"/>
  <c r="O11" i="75"/>
  <c r="P11" i="75"/>
  <c r="Q11" i="75"/>
  <c r="R11" i="75"/>
  <c r="S11" i="75"/>
  <c r="T11" i="75"/>
  <c r="U11" i="75"/>
  <c r="W11" i="75"/>
  <c r="X11" i="75"/>
  <c r="D13" i="75"/>
  <c r="D14" i="75"/>
  <c r="D15" i="75"/>
  <c r="D16" i="75"/>
  <c r="D17" i="75"/>
  <c r="C17" i="75" s="1"/>
  <c r="D18" i="75"/>
  <c r="D19" i="75"/>
  <c r="D20" i="75"/>
  <c r="D21" i="75"/>
  <c r="C21" i="75" s="1"/>
  <c r="D22" i="75"/>
  <c r="D23" i="75"/>
  <c r="D24" i="75"/>
  <c r="D25" i="75"/>
  <c r="C25" i="75" s="1"/>
  <c r="D26" i="75"/>
  <c r="D27" i="75"/>
  <c r="D28" i="75"/>
  <c r="D29" i="75"/>
  <c r="C29" i="75" s="1"/>
  <c r="D30" i="75"/>
  <c r="D31" i="75"/>
  <c r="D12" i="75"/>
  <c r="C13" i="75"/>
  <c r="G38" i="31"/>
  <c r="F37" i="31"/>
  <c r="G35" i="31"/>
  <c r="F28" i="31"/>
  <c r="F27" i="31"/>
  <c r="F19" i="31"/>
  <c r="F18" i="31"/>
  <c r="D14" i="31"/>
  <c r="C14" i="31"/>
  <c r="C12" i="31" s="1"/>
  <c r="C24" i="31"/>
  <c r="C22" i="31" s="1"/>
  <c r="C34" i="31"/>
  <c r="C32" i="31" s="1"/>
  <c r="F40" i="41"/>
  <c r="F39" i="41"/>
  <c r="F38" i="41"/>
  <c r="E37" i="41"/>
  <c r="F36" i="41"/>
  <c r="F35" i="41"/>
  <c r="F34" i="41"/>
  <c r="E33" i="41"/>
  <c r="F32" i="41"/>
  <c r="F31" i="41"/>
  <c r="F30" i="41"/>
  <c r="F26" i="41"/>
  <c r="F21" i="41"/>
  <c r="E20" i="41"/>
  <c r="C14" i="41"/>
  <c r="C13" i="41" s="1"/>
  <c r="C28" i="41"/>
  <c r="A6" i="80"/>
  <c r="A5" i="41" s="1"/>
  <c r="A5" i="31" s="1"/>
  <c r="A6" i="75" s="1"/>
  <c r="A5" i="25" s="1"/>
  <c r="A6" i="26" s="1"/>
  <c r="A6" i="94" s="1"/>
  <c r="A8" i="96" s="1"/>
  <c r="A6" i="95" s="1"/>
  <c r="A5" i="74" s="1"/>
  <c r="A5" i="87" s="1"/>
  <c r="A5" i="90" s="1"/>
  <c r="A4" i="93" s="1"/>
  <c r="G15" i="24"/>
  <c r="F21" i="24"/>
  <c r="F20" i="24"/>
  <c r="F17" i="24"/>
  <c r="F15" i="24"/>
  <c r="F29" i="24"/>
  <c r="F18" i="24"/>
  <c r="F16" i="24" s="1"/>
  <c r="G14" i="24"/>
  <c r="G13" i="24"/>
  <c r="D24" i="24"/>
  <c r="D23" i="24" s="1"/>
  <c r="C24" i="24"/>
  <c r="C23" i="24"/>
  <c r="D16" i="24"/>
  <c r="C16" i="24"/>
  <c r="D12" i="24"/>
  <c r="C12" i="24"/>
  <c r="G67" i="80"/>
  <c r="F67" i="80"/>
  <c r="F64" i="80"/>
  <c r="G57" i="80"/>
  <c r="F57" i="80"/>
  <c r="G42" i="80"/>
  <c r="F42" i="80"/>
  <c r="G41" i="80"/>
  <c r="F40" i="80"/>
  <c r="F38" i="80"/>
  <c r="G37" i="80"/>
  <c r="F37" i="80"/>
  <c r="G72" i="80"/>
  <c r="F72" i="80"/>
  <c r="F54" i="80"/>
  <c r="F47" i="80"/>
  <c r="F71" i="80"/>
  <c r="G29" i="80"/>
  <c r="F29" i="80"/>
  <c r="G28" i="80"/>
  <c r="F28" i="80"/>
  <c r="G27" i="80"/>
  <c r="F27" i="80"/>
  <c r="G26" i="80"/>
  <c r="F26" i="80"/>
  <c r="G23" i="80"/>
  <c r="F23" i="80"/>
  <c r="G22" i="80"/>
  <c r="F22" i="80"/>
  <c r="F13" i="80"/>
  <c r="G13" i="80"/>
  <c r="F14" i="80"/>
  <c r="G14" i="80"/>
  <c r="F16" i="80"/>
  <c r="G16" i="80"/>
  <c r="F18" i="80"/>
  <c r="G18" i="80"/>
  <c r="F19" i="80"/>
  <c r="G19" i="80"/>
  <c r="F20" i="80"/>
  <c r="G20" i="80"/>
  <c r="C30" i="75" l="1"/>
  <c r="C26" i="75"/>
  <c r="C22" i="75"/>
  <c r="C18" i="75"/>
  <c r="C31" i="75"/>
  <c r="C27" i="75"/>
  <c r="C11" i="24"/>
  <c r="C12" i="41"/>
  <c r="C11" i="41" s="1"/>
  <c r="C12" i="94"/>
  <c r="C11" i="94" s="1"/>
  <c r="G47" i="80"/>
  <c r="F46" i="80"/>
  <c r="F51" i="80"/>
  <c r="G13" i="31"/>
  <c r="F41" i="80"/>
  <c r="F25" i="31"/>
  <c r="E12" i="24"/>
  <c r="G12" i="24" s="1"/>
  <c r="F13" i="24"/>
  <c r="G40" i="80"/>
  <c r="F73" i="80"/>
  <c r="F37" i="41"/>
  <c r="G16" i="31"/>
  <c r="G33" i="31"/>
  <c r="C38" i="25"/>
  <c r="E21" i="41"/>
  <c r="G34" i="80"/>
  <c r="G36" i="80"/>
  <c r="G38" i="80"/>
  <c r="F33" i="41"/>
  <c r="E14" i="31"/>
  <c r="G14" i="31" s="1"/>
  <c r="F33" i="31"/>
  <c r="F35" i="31"/>
  <c r="F16" i="31"/>
  <c r="F14" i="31" s="1"/>
  <c r="G37" i="31"/>
  <c r="F13" i="31"/>
  <c r="E30" i="41"/>
  <c r="F20" i="41"/>
  <c r="G26" i="24"/>
  <c r="F26" i="24"/>
  <c r="E34" i="41"/>
  <c r="G25" i="31"/>
  <c r="E38" i="41"/>
  <c r="F35" i="80"/>
  <c r="E31" i="41"/>
  <c r="E35" i="41"/>
  <c r="E39" i="41"/>
  <c r="F38" i="31"/>
  <c r="G35" i="80"/>
  <c r="G18" i="24"/>
  <c r="E32" i="41"/>
  <c r="E36" i="41"/>
  <c r="E40" i="41"/>
  <c r="F34" i="80"/>
  <c r="F36" i="80"/>
  <c r="G51" i="80"/>
  <c r="G64" i="80"/>
  <c r="E16" i="24"/>
  <c r="G16" i="24" s="1"/>
  <c r="F14" i="24"/>
  <c r="F12" i="24" s="1"/>
  <c r="F11" i="24" s="1"/>
  <c r="E26" i="41"/>
  <c r="C24" i="75"/>
  <c r="D11" i="75"/>
  <c r="C28" i="75"/>
  <c r="C16" i="75"/>
  <c r="C12" i="75"/>
  <c r="C20" i="75"/>
  <c r="V11" i="75"/>
  <c r="D34" i="31"/>
  <c r="D32" i="31" s="1"/>
  <c r="D24" i="31"/>
  <c r="D22" i="31" s="1"/>
  <c r="D12" i="31"/>
  <c r="D28" i="41"/>
  <c r="F28" i="41" s="1"/>
  <c r="D11" i="24"/>
  <c r="G54" i="80"/>
  <c r="C45" i="80"/>
  <c r="D45" i="80"/>
  <c r="E45" i="80"/>
  <c r="B45" i="80"/>
  <c r="C33" i="80"/>
  <c r="D33" i="80"/>
  <c r="E33" i="80"/>
  <c r="B33" i="80"/>
  <c r="C25" i="80"/>
  <c r="D25" i="80"/>
  <c r="E25" i="80"/>
  <c r="B25" i="80"/>
  <c r="C21" i="80"/>
  <c r="D21" i="80"/>
  <c r="E21" i="80"/>
  <c r="B21" i="80"/>
  <c r="C17" i="80"/>
  <c r="D17" i="80"/>
  <c r="E17" i="80"/>
  <c r="B17" i="80"/>
  <c r="B12" i="80" s="1"/>
  <c r="F21" i="80" l="1"/>
  <c r="F25" i="80"/>
  <c r="C12" i="80"/>
  <c r="C15" i="80" s="1"/>
  <c r="C11" i="75"/>
  <c r="G17" i="80"/>
  <c r="G21" i="80"/>
  <c r="G25" i="80"/>
  <c r="G33" i="80"/>
  <c r="F33" i="80"/>
  <c r="E12" i="31"/>
  <c r="G12" i="31" s="1"/>
  <c r="F12" i="31"/>
  <c r="E11" i="24"/>
  <c r="E28" i="41"/>
  <c r="G45" i="80"/>
  <c r="F45" i="80"/>
  <c r="D12" i="80"/>
  <c r="D15" i="80" s="1"/>
  <c r="E12" i="80"/>
  <c r="E15" i="80" s="1"/>
  <c r="F17" i="80"/>
  <c r="C11" i="80" l="1"/>
  <c r="G15" i="80"/>
  <c r="G11" i="24"/>
  <c r="D11" i="80"/>
  <c r="F12" i="80"/>
  <c r="E11" i="80"/>
  <c r="G11" i="80" s="1"/>
  <c r="G12" i="80"/>
  <c r="B11" i="80"/>
  <c r="B15" i="80"/>
  <c r="F15" i="80" s="1"/>
  <c r="D10" i="90"/>
  <c r="F10" i="90"/>
  <c r="C12" i="90"/>
  <c r="C13" i="90"/>
  <c r="C14" i="90"/>
  <c r="C15" i="90"/>
  <c r="C16" i="90"/>
  <c r="C17" i="90"/>
  <c r="C18" i="90"/>
  <c r="C19" i="90"/>
  <c r="C20" i="90"/>
  <c r="C21" i="90"/>
  <c r="C22" i="90"/>
  <c r="C23" i="90"/>
  <c r="C24" i="90"/>
  <c r="C25" i="90"/>
  <c r="C26" i="90"/>
  <c r="C27" i="90"/>
  <c r="C28" i="90"/>
  <c r="C29" i="90"/>
  <c r="C30" i="90"/>
  <c r="F11" i="74"/>
  <c r="G11" i="74"/>
  <c r="H11" i="74"/>
  <c r="E12" i="25"/>
  <c r="E10" i="90" l="1"/>
  <c r="C11" i="90"/>
  <c r="C10" i="90" s="1"/>
  <c r="F11" i="80"/>
  <c r="E11" i="25"/>
  <c r="C13" i="87"/>
  <c r="C12" i="25"/>
  <c r="C11" i="25" s="1"/>
  <c r="D12" i="25"/>
  <c r="D11" i="25" s="1"/>
  <c r="C13" i="26" l="1"/>
  <c r="C12" i="26" s="1"/>
  <c r="F25" i="41" l="1"/>
  <c r="D14" i="41"/>
  <c r="E25" i="41"/>
  <c r="E14" i="41" s="1"/>
  <c r="E13" i="41" s="1"/>
  <c r="E12" i="41" s="1"/>
  <c r="E11" i="41" s="1"/>
  <c r="G23" i="31" l="1"/>
  <c r="F23" i="31"/>
  <c r="D13" i="41"/>
  <c r="F14" i="41"/>
  <c r="G25" i="24"/>
  <c r="E24" i="24"/>
  <c r="F25" i="24"/>
  <c r="F24" i="24" s="1"/>
  <c r="F23" i="24" s="1"/>
  <c r="G24" i="24" l="1"/>
  <c r="E23" i="24"/>
  <c r="F13" i="41"/>
  <c r="D12" i="41"/>
  <c r="G39" i="31"/>
  <c r="F39" i="31"/>
  <c r="E24" i="31"/>
  <c r="G26" i="31"/>
  <c r="F26" i="31"/>
  <c r="F24" i="31" s="1"/>
  <c r="G23" i="24" l="1"/>
  <c r="F12" i="41"/>
  <c r="D11" i="41"/>
  <c r="F11" i="41" s="1"/>
  <c r="G24" i="31"/>
  <c r="C11" i="26"/>
  <c r="C10" i="26" s="1"/>
  <c r="E22" i="31"/>
  <c r="E34" i="31"/>
  <c r="G36" i="31"/>
  <c r="F36" i="31"/>
  <c r="F34" i="31" s="1"/>
  <c r="F32" i="31" s="1"/>
  <c r="E32" i="31" l="1"/>
  <c r="G32" i="31" s="1"/>
  <c r="G34" i="31"/>
  <c r="G22" i="31"/>
  <c r="F22" i="31"/>
  <c r="D13" i="74" l="1"/>
  <c r="I13" i="74" s="1"/>
  <c r="D28" i="74"/>
  <c r="D12" i="74"/>
  <c r="I12" i="74" s="1"/>
  <c r="E11" i="74"/>
  <c r="D17" i="74"/>
  <c r="D30" i="74"/>
  <c r="I30" i="74" s="1"/>
  <c r="D19" i="74"/>
  <c r="I19" i="74" s="1"/>
  <c r="D15" i="74"/>
  <c r="I15" i="74" s="1"/>
  <c r="D16" i="74"/>
  <c r="I16" i="74" s="1"/>
  <c r="D25" i="74"/>
  <c r="I25" i="74" s="1"/>
  <c r="D24" i="74"/>
  <c r="D23" i="74"/>
  <c r="I23" i="74" s="1"/>
  <c r="D18" i="74"/>
  <c r="I18" i="74" s="1"/>
  <c r="D20" i="74"/>
  <c r="D14" i="74"/>
  <c r="I14" i="74" s="1"/>
  <c r="D27" i="74"/>
  <c r="I27" i="74" s="1"/>
  <c r="D21" i="74"/>
  <c r="I21" i="74" s="1"/>
  <c r="D22" i="74"/>
  <c r="I22" i="74" s="1"/>
  <c r="D31" i="74"/>
  <c r="I31" i="74" s="1"/>
  <c r="D29" i="74"/>
  <c r="D26" i="74"/>
  <c r="I20" i="74" l="1"/>
  <c r="I28" i="74"/>
  <c r="D11" i="74"/>
  <c r="I29" i="74"/>
  <c r="I17" i="74"/>
  <c r="I26" i="74"/>
  <c r="I24" i="74"/>
  <c r="I11" i="74" l="1"/>
  <c r="C1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nguyentrongquy</author>
  </authors>
  <commentList>
    <comment ref="B55" authorId="0" shapeId="0" xr:uid="{00000000-0006-0000-0100-00000100000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C55" authorId="0" shapeId="0" xr:uid="{00000000-0006-0000-0100-00000200000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D55" authorId="0" shapeId="0" xr:uid="{00000000-0006-0000-0100-00000300000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sharedStrings.xml><?xml version="1.0" encoding="utf-8"?>
<sst xmlns="http://schemas.openxmlformats.org/spreadsheetml/2006/main" count="1221" uniqueCount="651">
  <si>
    <t>STT</t>
  </si>
  <si>
    <t>A</t>
  </si>
  <si>
    <t>B</t>
  </si>
  <si>
    <t>I</t>
  </si>
  <si>
    <t>II</t>
  </si>
  <si>
    <t>Chi sự nghiệp kinh tế</t>
  </si>
  <si>
    <t>2.1</t>
  </si>
  <si>
    <t>2.2</t>
  </si>
  <si>
    <t>Chi quốc phòng</t>
  </si>
  <si>
    <t>Trong đó:</t>
  </si>
  <si>
    <t>III</t>
  </si>
  <si>
    <t>IV</t>
  </si>
  <si>
    <t>Đơn vị: Triệu đồng</t>
  </si>
  <si>
    <t>4=3-2</t>
  </si>
  <si>
    <t>-</t>
  </si>
  <si>
    <t>E</t>
  </si>
  <si>
    <t>D</t>
  </si>
  <si>
    <t>C</t>
  </si>
  <si>
    <t>Nội dung</t>
  </si>
  <si>
    <t>So sánh</t>
  </si>
  <si>
    <t>TT</t>
  </si>
  <si>
    <t>TỔNG CHI NSĐP</t>
  </si>
  <si>
    <t>Chi đầu tư XDCB vốn trong nước</t>
  </si>
  <si>
    <t>V</t>
  </si>
  <si>
    <t>VI</t>
  </si>
  <si>
    <t>VII</t>
  </si>
  <si>
    <t>Chi cấp vốn điều lệ cho các Quỹ</t>
  </si>
  <si>
    <t xml:space="preserve"> -</t>
  </si>
  <si>
    <t xml:space="preserve"> - </t>
  </si>
  <si>
    <t>Trong đó</t>
  </si>
  <si>
    <t>Tuyệt đối</t>
  </si>
  <si>
    <t>Tương đối (%)</t>
  </si>
  <si>
    <t>3=2-1</t>
  </si>
  <si>
    <t>4=2/1</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</si>
  <si>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</si>
  <si>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</si>
  <si>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</si>
  <si>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</si>
  <si>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</si>
  <si>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</si>
  <si>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</si>
  <si>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thường xuyên</t>
  </si>
  <si>
    <t>Dự phòng ngân sách</t>
  </si>
  <si>
    <t>CHI CÁC CHƯƠNG TRÌNH MỤC TIÊU</t>
  </si>
  <si>
    <t xml:space="preserve">Chi các chương trình mục tiêu, nhiệm vụ </t>
  </si>
  <si>
    <t>CHI CHUYỂN NGUỒN SANG NĂM SAU</t>
  </si>
  <si>
    <t>Vốn đầu tư</t>
  </si>
  <si>
    <t>Vốn nước ngoài</t>
  </si>
  <si>
    <t>Vốn trong nước</t>
  </si>
  <si>
    <t>Vốn trái phiếu Chính phủ</t>
  </si>
  <si>
    <t>Vốn sự nghiệp</t>
  </si>
  <si>
    <t>Các chương trình, mục tiêu khác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</si>
  <si>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</si>
  <si>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</si>
  <si>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</si>
  <si>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</si>
  <si>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</si>
  <si>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</si>
  <si>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</si>
  <si>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</si>
  <si>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</si>
  <si>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</si>
  <si>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</si>
  <si>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</si>
  <si>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</si>
  <si>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</si>
  <si>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</si>
  <si>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</si>
  <si>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</si>
  <si>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</si>
  <si>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</si>
  <si>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</si>
  <si>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Bao gồm</t>
  </si>
  <si>
    <t>1=2+3</t>
  </si>
  <si>
    <t>Chi đầu tư cho các dự án</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</si>
  <si>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</si>
  <si>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</si>
  <si>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</si>
  <si>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</si>
  <si>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</si>
  <si>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</si>
  <si>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</si>
  <si>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</si>
  <si>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</si>
  <si>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</si>
  <si>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Chi đầu tư khác</t>
  </si>
  <si>
    <t>Tổng chi cân đối ngân sách địa phương</t>
  </si>
  <si>
    <t>Tổng số</t>
  </si>
  <si>
    <t>Chi đầu tư phát triển</t>
  </si>
  <si>
    <t>TỔNG SỐ</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</si>
  <si>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</si>
  <si>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</si>
  <si>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</si>
  <si>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</si>
  <si>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</si>
  <si>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</si>
  <si>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</si>
  <si>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</si>
  <si>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Bội chi NSĐP</t>
  </si>
  <si>
    <t>Chi cấp vốn Điều lệ các Quỹ</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</si>
  <si>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</si>
  <si>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</si>
  <si>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</si>
  <si>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</si>
  <si>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đầu tư phát triển  </t>
  </si>
  <si>
    <t>………</t>
  </si>
  <si>
    <t xml:space="preserve">Chi bổ sung quỹ dự trữ tài chính </t>
  </si>
  <si>
    <t>Kinh phí quản lý, bảo trì đường bộ</t>
  </si>
  <si>
    <t>Chi tạo nguồn CCTL</t>
  </si>
  <si>
    <t>BỘI CHI NSĐP</t>
  </si>
  <si>
    <t>Chi tạo nguồn cải cách tiền lương</t>
  </si>
  <si>
    <t>Trong đó: Thu cân đối NSĐP không bao gồm nguồn thu sử dụng đất, XSKT</t>
  </si>
  <si>
    <t>5=3/2</t>
  </si>
  <si>
    <t>ĐVT: Triệu đồng</t>
  </si>
  <si>
    <t xml:space="preserve">Chi đầu tư phát triển </t>
  </si>
  <si>
    <t xml:space="preserve">Chi đầu tư từ nguồn tăng thu, tiết kiệm chi </t>
  </si>
  <si>
    <t>UBND TỈNH QUẢNG NAM</t>
  </si>
  <si>
    <t xml:space="preserve">So sánh </t>
  </si>
  <si>
    <t>Đầu tư</t>
  </si>
  <si>
    <t>Thường xuyên</t>
  </si>
  <si>
    <t>Chương trình MTQG giảm nghèo bền vững</t>
  </si>
  <si>
    <t>NỘI DUNG</t>
  </si>
  <si>
    <t>Địa phương</t>
  </si>
  <si>
    <t>Chương trình mục tiêu quốc gia</t>
  </si>
  <si>
    <t>Kinh phí thực hiện nhiệm vụ đảm bảo trật tự an toàn xã hội</t>
  </si>
  <si>
    <t xml:space="preserve">Chương trình mục tiêu Quốc gia phát triển kinh tế - xã hội vùng đồng bào dân tộc thiểu số và miền núi </t>
  </si>
  <si>
    <t>Hỗ trợ các Hội Văn học nghệ thuật địa phương</t>
  </si>
  <si>
    <t>Hỗ trợ các Hội nhà báo địa phương</t>
  </si>
  <si>
    <t>Kinh phí thực hiện Chương trình trợ giúp xã hội và PHCN cho người tâm thần, trẻ em tự kỷ và người rối nhiễu tâm trí; chương trình phát triển công tác xã hội</t>
  </si>
  <si>
    <t>Bổ sung thực hiện Chương trình phát triển lâm nghiệp bền vững</t>
  </si>
  <si>
    <t>Chi chương trình mục tiêu quốc gia</t>
  </si>
  <si>
    <t>Vốn sự nghiệp (vốn trong nước)</t>
  </si>
  <si>
    <t>Chi từ nguồn viện trợ</t>
  </si>
  <si>
    <t>Trong đó chi tạo nguồn từ nguồn CCTL năm 2022 chuyển sang</t>
  </si>
  <si>
    <t>Thu viện trợ (GTGC)</t>
  </si>
  <si>
    <t>Chi từ nguồn viện trợ (GTGC)</t>
  </si>
  <si>
    <t>Tổng thu NSNN trên địa bàn</t>
  </si>
  <si>
    <t>2=3+4</t>
  </si>
  <si>
    <t>7=2+5+6</t>
  </si>
  <si>
    <t>DỰ TOÁN THU NGÂN SÁCH NHÀ NƯỚC TRÊN ĐỊA BÀN</t>
  </si>
  <si>
    <t>I. Nội địa</t>
  </si>
  <si>
    <t>Bao gồm:</t>
  </si>
  <si>
    <t>II. Thu từ hoạt động xuất nhập khẩu</t>
  </si>
  <si>
    <t>1. Thu từ khu vực doanh nghiệp nhà nước do trung ương quản lý</t>
  </si>
  <si>
    <t>2. Thu từ khu vực doanh nghiệp nhà nước do địa phương quản lý</t>
  </si>
  <si>
    <t>3. Thu từ khu vực doanh nghiệp có vốn đầu tư nước ngoài</t>
  </si>
  <si>
    <t>4. Thu từ khu vực kinh tế ngoài quốc doanh</t>
  </si>
  <si>
    <t>5. Lệ phí trước bạ</t>
  </si>
  <si>
    <t>6. Thuế sử dụng đất phi nông nghiệp</t>
  </si>
  <si>
    <t>7. Thuế thu nhập cá nhân</t>
  </si>
  <si>
    <t>8. Thuế bảo vệ môi trường</t>
  </si>
  <si>
    <t>9. Thu phí, lệ phí</t>
  </si>
  <si>
    <t>10. Tiền sử dụng đất</t>
  </si>
  <si>
    <t>11. Thu tiền thuê đất, thuê mặt nước</t>
  </si>
  <si>
    <t>12. Thu khác ngân sách</t>
  </si>
  <si>
    <t>14. Thu cấp quyền khai thác khoáng sản, tài nguyên nước</t>
  </si>
  <si>
    <t>15. Thu từ hoạt động xổ số kiến thiết</t>
  </si>
  <si>
    <t>16.Thu cổ tức, lợi nhuận được chia từ phần vốn của nhà nước</t>
  </si>
  <si>
    <t>17.Thu tiền bán, cho thuê nhà SHNN</t>
  </si>
  <si>
    <t>1. Thuế giá trị gia tăng thu từ hàng hóa nhập khẩu</t>
  </si>
  <si>
    <t>2. Thuế xuất khẩu, thuế nhập khẩu</t>
  </si>
  <si>
    <t xml:space="preserve"> Trong đó:</t>
  </si>
  <si>
    <t>TỔNG THU NSNN TRÊN ĐỊA BÀN (I+II)</t>
  </si>
  <si>
    <t>I. THU NỘI ĐỊA</t>
  </si>
  <si>
    <t xml:space="preserve">                 - Thu để lại quản lý qua NS điều chỉnh vào thu nội địa</t>
  </si>
  <si>
    <t xml:space="preserve">        Trong đó: Thu nội địa  loại trừ tiền đất và xổ số kiến thiết</t>
  </si>
  <si>
    <t xml:space="preserve">                 - Thu nội địa không bao gồm tiền sử dụng đất, XSKT, thu quản lý qua NS</t>
  </si>
  <si>
    <t>1. Thu từ khu vực doanh nghiệp nhà nước do Trung ương quản lý</t>
  </si>
  <si>
    <t xml:space="preserve"> - Thuế giá trị gia tăng</t>
  </si>
  <si>
    <t xml:space="preserve"> - Thuế thu nhập doanh nghiệp</t>
  </si>
  <si>
    <t xml:space="preserve"> - Thuế tài nguyên</t>
  </si>
  <si>
    <t xml:space="preserve"> - Thuế môn bài</t>
  </si>
  <si>
    <t xml:space="preserve"> - Thu khác</t>
  </si>
  <si>
    <t xml:space="preserve"> - Thuế giá  trị gia tăng</t>
  </si>
  <si>
    <t xml:space="preserve"> - Thuế tiêu thụ đặc biệt</t>
  </si>
  <si>
    <t xml:space="preserve"> - Thu tiền thuê đất</t>
  </si>
  <si>
    <t>5. Thuế sử dụng đất nông nghiệp</t>
  </si>
  <si>
    <t xml:space="preserve">       + Thu từ hàng nhập khẩu</t>
  </si>
  <si>
    <t xml:space="preserve">       + Thu từ hàng SX trong nước</t>
  </si>
  <si>
    <t xml:space="preserve"> - Phí, lệ phí trung ương</t>
  </si>
  <si>
    <t xml:space="preserve"> - Phí, lệ phí địa phương</t>
  </si>
  <si>
    <t xml:space="preserve">     Trong đó:</t>
  </si>
  <si>
    <t xml:space="preserve">                     + Phí tham quan</t>
  </si>
  <si>
    <t xml:space="preserve">                     + Phí BVMT khai thác KS</t>
  </si>
  <si>
    <t xml:space="preserve">    Trong đó: Tiền sử dụng đất</t>
  </si>
  <si>
    <t>Trong đó: Thuê đất một lần từ DN nước ngoài</t>
  </si>
  <si>
    <t>12. Thu tiền bán, thuê nhà SHNN</t>
  </si>
  <si>
    <t>13. Thu khác ngân sách</t>
  </si>
  <si>
    <t xml:space="preserve">                 + Thu khác NSĐP</t>
  </si>
  <si>
    <t xml:space="preserve"> - Thu khác trong cân đối NS</t>
  </si>
  <si>
    <t xml:space="preserve"> - Thu khác ngoài cân đối NS</t>
  </si>
  <si>
    <t>15. Thu cấp quyền khai thác khoáng sản, tài nguyên nước</t>
  </si>
  <si>
    <t xml:space="preserve">     + Trung ương cấp giấy phép</t>
  </si>
  <si>
    <t xml:space="preserve">     + Địa phương cấp giấy phép</t>
  </si>
  <si>
    <t>16. Thu xổ số kiến thiết</t>
  </si>
  <si>
    <t>II. THU XUẤT, NHẬP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</si>
  <si>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</si>
  <si>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</si>
  <si>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</si>
  <si>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</si>
  <si>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Thuế bổ sung đối với hàng nhập khẩu</t>
  </si>
  <si>
    <t xml:space="preserve">            - Thu khác</t>
  </si>
  <si>
    <t>Thu NSĐP</t>
  </si>
  <si>
    <t>Trong đó: - Thu nội địa không bao gồm tiền sử dụng đất, xổ số kiến thiết</t>
  </si>
  <si>
    <t>Trong đó: Tiền thuê đất nộp một lần BTGPMB</t>
  </si>
  <si>
    <t xml:space="preserve">                 + Thu tiền bảo vệ đất lúa</t>
  </si>
  <si>
    <t xml:space="preserve">            - Thuế xuất khẩu</t>
  </si>
  <si>
    <t>Biểu số 16</t>
  </si>
  <si>
    <t>Tên đơn vị (1)</t>
  </si>
  <si>
    <t>Chi chương trình mục tiêu</t>
  </si>
  <si>
    <t xml:space="preserve">Chi tạo nguồn cải cách tiền lương </t>
  </si>
  <si>
    <t>Bổ sung vốn đầu tư để thực hiện các chương trình mục tiêu, nhiệm vụ</t>
  </si>
  <si>
    <t>Bổ sung vốn sự nghiệp thực hiện các chế độ, chính sách</t>
  </si>
  <si>
    <t>Bổ sung thực hiện các Chương trình MTQG, DA</t>
  </si>
  <si>
    <t>Chi đầu tư từ nguồn vốn trong nước</t>
  </si>
  <si>
    <t>Chi đầu tư từ nguồn thu khác (phí tham quan)</t>
  </si>
  <si>
    <t>Chi giáo dục, đào tạo và dạy nghề</t>
  </si>
  <si>
    <t xml:space="preserve">Chi ứng dụng khoa học và công nghệ </t>
  </si>
  <si>
    <t>1=2+15 +19</t>
  </si>
  <si>
    <t>3=6+7+8</t>
  </si>
  <si>
    <t>15=16+ 17+18</t>
  </si>
  <si>
    <t>ROUND((D139)*10%;0)</t>
  </si>
  <si>
    <t>Biểu số 15</t>
  </si>
  <si>
    <t xml:space="preserve">Tên đơn vị </t>
  </si>
  <si>
    <t>1=2+3+4</t>
  </si>
  <si>
    <r>
      <t xml:space="preserve">Đvt: </t>
    </r>
    <r>
      <rPr>
        <i/>
        <sz val="12"/>
        <color rgb="FF000000"/>
        <rFont val="Times New Roman"/>
        <family val="1"/>
      </rPr>
      <t>Triệu đồng.</t>
    </r>
  </si>
  <si>
    <t>Chi các chương trình MTQG</t>
  </si>
  <si>
    <t>14. Thu hoa lợi công sản, thu từ quỹ đất công ích tại xã và thu khác.</t>
  </si>
  <si>
    <t>Chi sự nghiệp giáo dục và đào tạo</t>
  </si>
  <si>
    <t>Sự nghiệp Y tế</t>
  </si>
  <si>
    <t>Sự nghiệp phát thanh</t>
  </si>
  <si>
    <t>Sự nghiệp đảm bảo xã hội</t>
  </si>
  <si>
    <t>Chi QLNN, Đảng, Đoàn thể</t>
  </si>
  <si>
    <t>Sự nghiệp An ninh</t>
  </si>
  <si>
    <t>Sự nghiệp Quốc phòng</t>
  </si>
  <si>
    <t>Sự nghiệp môi trường</t>
  </si>
  <si>
    <t>Chi khác ngân sách</t>
  </si>
  <si>
    <t>Chi sự nghiệp KHCN</t>
  </si>
  <si>
    <t>Điện Tiến</t>
  </si>
  <si>
    <t>Điện Thọ</t>
  </si>
  <si>
    <t>Điện Hồng</t>
  </si>
  <si>
    <t>Điện Nam Bắc</t>
  </si>
  <si>
    <t>Điện Nam Trung</t>
  </si>
  <si>
    <t>Điện Nam Đông</t>
  </si>
  <si>
    <t>Điện Thắng Bắc</t>
  </si>
  <si>
    <t>Điện Thắng Trung</t>
  </si>
  <si>
    <t>Điện Thắng Nam</t>
  </si>
  <si>
    <t>Điện Ngọc</t>
  </si>
  <si>
    <t>Điện Phương</t>
  </si>
  <si>
    <t>Điện Phước</t>
  </si>
  <si>
    <t>Điện Quang</t>
  </si>
  <si>
    <t>Điện Minh</t>
  </si>
  <si>
    <t>Điện Phong</t>
  </si>
  <si>
    <t>Điện An</t>
  </si>
  <si>
    <t>Điện Trung</t>
  </si>
  <si>
    <t>Điện Hòa</t>
  </si>
  <si>
    <t>Vĩnh Điên</t>
  </si>
  <si>
    <t>Điện Dương</t>
  </si>
  <si>
    <t>Chi thuộc nhiệm vụ của ngân sách cấp huyện</t>
  </si>
  <si>
    <t>Thu từ cấp dưới nộp lên</t>
  </si>
  <si>
    <t>Chi nộp NS cấp trên</t>
  </si>
  <si>
    <t xml:space="preserve">Nguồn ngân sách TW bổ sung </t>
  </si>
  <si>
    <t>Đvt: Triệu đồng.</t>
  </si>
  <si>
    <t>Bổ sung vốn 
đầu tư để 
thực hiện các
chương trình 
mục tiêu,
nhiệm vụ</t>
  </si>
  <si>
    <t>Bổ sung vốn 
sự nghiệp 
thực hiện 
các chế độ,
chính sách,
nhiệm vụ</t>
  </si>
  <si>
    <t>9. Thu phí, lệ phí; Phí môn bài hộ cá thể</t>
  </si>
  <si>
    <t>S
T
T</t>
  </si>
  <si>
    <t>Thu ngân sách
xã, phường 
được hưởng
 theo phân cấp</t>
  </si>
  <si>
    <t>Tổng chi ngân sách cấp xã</t>
  </si>
  <si>
    <t>2=3+9+ 
12+13+14</t>
  </si>
  <si>
    <t>NGÂN SÁCH THỊ XÃ</t>
  </si>
  <si>
    <t>(NĐ số 31/2017/NĐ-CP ngày 22/12/2017)</t>
  </si>
  <si>
    <t>Chương trình MTQG xây dựng NTM</t>
  </si>
  <si>
    <t>Biểu số 17</t>
  </si>
  <si>
    <t>Biểu số 30</t>
  </si>
  <si>
    <t>Biểu số 32</t>
  </si>
  <si>
    <t>Biểu số 33</t>
  </si>
  <si>
    <t xml:space="preserve">                                                                                                               Biểu số 34</t>
  </si>
  <si>
    <t>Biểu số 39</t>
  </si>
  <si>
    <t xml:space="preserve">             Biểu số 42</t>
  </si>
  <si>
    <t>Biểu số 41</t>
  </si>
  <si>
    <t>Chi đầu tư từ nguồn mục tiêu NS tỉnh</t>
  </si>
  <si>
    <t>Chi đầu tư từ nguồn mục tiêu NS TW</t>
  </si>
  <si>
    <t>Ngân sách 
thị xã</t>
  </si>
  <si>
    <t>Ngân sách
xã, phường</t>
  </si>
  <si>
    <t>Số bổ sung cân đối từ ngân sách thị xã</t>
  </si>
  <si>
    <t>Số bổ sung mục tiêu từ ngân sách thị xã</t>
  </si>
  <si>
    <t>Tổng chi cân đối ngân sách xã, phường</t>
  </si>
  <si>
    <t>Đvt: triệu đồng</t>
  </si>
  <si>
    <t>S
TT</t>
  </si>
  <si>
    <t>DANH MỤC DỰ ÁN ĐẦU TƯ</t>
  </si>
  <si>
    <t>Địa điểm xây dựng</t>
  </si>
  <si>
    <t>Tổng mức đầu tư</t>
  </si>
  <si>
    <t>Ghi chú</t>
  </si>
  <si>
    <t>Nguồn XDCB  tập trung</t>
  </si>
  <si>
    <t>Nguồn thu tiền sử đất</t>
  </si>
  <si>
    <t xml:space="preserve">Nguồn vốn hỗ trợ có mục tiêu từ ngân sách tỉnh </t>
  </si>
  <si>
    <t>Ngân sách trung ương hỗ trợ có mục tiêu</t>
  </si>
  <si>
    <t>Tiền sử dụng đất thu từ các dự án do doanh nghiệp làm chủ đầu tư phát sinh trên địa bàn thị xã được tỉnh điều tiết 50%</t>
  </si>
  <si>
    <t xml:space="preserve"> Tiền sử dụng đất thị xã thu hưởng 100%</t>
  </si>
  <si>
    <t>Chương trình mục tiêu Quốc gia xây dựng nông thôn mới</t>
  </si>
  <si>
    <t>Hỗ trợ mục tiêu cho xã, Phường theo Nghị quyết 06/NQ-HĐND ngày 06/5/2021 của HĐND thị xã về cơ chế hỗ trợ từ nguồn thu tiền sử dụng đất cho các đơn vị, địa phương</t>
  </si>
  <si>
    <t xml:space="preserve">Phân bổ chi tiết khi xác định nguồn thu tiền sử dụng đất phát sinh trên địa bàn xã, Phường nào và xã, Phường đề xuất DM dự án hỗ trợ có mục tiêu cụ thể </t>
  </si>
  <si>
    <t>Nhiệm vụ chuẩn bị đầu tư</t>
  </si>
  <si>
    <t>Nhiệm vụ quy hoạch</t>
  </si>
  <si>
    <t>BQLDA ĐTXD thị xã</t>
  </si>
  <si>
    <t>Phân bổ chi tiết khi các dự án trong Đề án đảm bảo các thủ tục đầu tư theo quy định</t>
  </si>
  <si>
    <t>Phân bổ chi tiết khi các dự án đảm bảo các thủ tục đầu tư theo quy định</t>
  </si>
  <si>
    <t>Chương trình kiên cố hóa đường ĐH giai đoạn 2021-2025 (Đối ứng cùng nguồn vốn ngân sách tỉnh thực hiện kiên cố hóa đường ĐH giai đoạn 2021-2025 theo Nghị quyết 38/NQ-HĐND ngày 17/9/2020 của HĐND tỉnh Quảng Nam)</t>
  </si>
  <si>
    <t>Chương trình kiên cố hóa đường GTNT  giai đoạn 2021-2025 (Đối ứng cùng nguồn vốn ngân sách tỉnh thực hiện kiên cố hóa đường GTNT giai đoạn 2021-2025 theo Nghị quyết 38/NQ-HĐND ngày 17/9/2020 của HĐND tỉnh Quảng Nam)</t>
  </si>
  <si>
    <t>VIII</t>
  </si>
  <si>
    <t>IX</t>
  </si>
  <si>
    <t>Đề án phát triển ứng dụng công nghệ thông tin xây dựng chính quyền số thị xã Điện Bàn đến năm 2026, đình hướng đến năm 2030 theo Nghị quyết số 10/NQ-HĐND ngày 24/02/2022 của HĐND thị xã</t>
  </si>
  <si>
    <t>X</t>
  </si>
  <si>
    <t>XI</t>
  </si>
  <si>
    <t xml:space="preserve">Đề án phát triển một số lĩnh vực văn hoá thị xã Điện Bàn giai đoạn 2022-2026 theo Nghị quyết số 11/NQ-HĐND ngày 24/02/2022 của HĐND thị xã </t>
  </si>
  <si>
    <t>XII</t>
  </si>
  <si>
    <t xml:space="preserve">Đề án xây dựng hệ thống truyền thanh cơ sở ứng dụng công nghệ thông tin - viễn thông trên địa bàn thị xã giai đoạn 2022-2025 theo Nghị quyết số 15/NQ-HĐND ngày 30/06/2022 của HĐND thị xã </t>
  </si>
  <si>
    <t>XIII</t>
  </si>
  <si>
    <t>Các dự án khai thác quỹ đất để tạo nguồn vốn đầu tư cơ sở hạ tầng nông thôn mới tại các xã và tạo nguồn vốn đầu tư hạ tầng chỉnh trang đô thị tại các phường thuộc thị xã Điện Bàn, tỉnh Quảng Nam</t>
  </si>
  <si>
    <t>Đầu tư Khu dân cư nông thôn tại thôn Thanh Quýt 4, xã Điện Thắng Trung để tạo nguồn vốn đầu tư hạ tầng nông thôn mới</t>
  </si>
  <si>
    <t>Đầu tư Khu dân cư nông thôn tại thôn Đa Hoà Bắc (Khu 1), xã Điện Hồng để tạo nguồn vốn đầu tư hạ tầng nông thôn mới</t>
  </si>
  <si>
    <t xml:space="preserve">Đầu tư Khu dân cư nông thôn tại thôn thôn Nhị Dinh 3, xã Điện Phước để tạo nguồn vốn đầu tư hạ tầng nông thôn mới </t>
  </si>
  <si>
    <t xml:space="preserve">Đầu tư Khu dân cư nông thôn tại thôn Viêm Tây 2, xã Điện Thắng Bắc để tạo nguồn vốn đầu tư hạ tầng nông thôn mới </t>
  </si>
  <si>
    <t>phường Điện Nam Đông</t>
  </si>
  <si>
    <t>phường Điện Nam Trung</t>
  </si>
  <si>
    <t>Đầu tư Khu dân cư chỉnh trang đô thị tại khối phố 5, phường Vĩnh Điện (Từ Khu 1 đến Khu 4) để tạo nguồn vốn đầu tư hạ tầng chính trang đô thị</t>
  </si>
  <si>
    <t>XIV</t>
  </si>
  <si>
    <t>Xây dựng trụ sở Công an xã thực hiện  theo Nghị quyết số 59/NQ-HĐND ngày 29/9/2021 của HĐND tỉnh Quảng Nam  Về xây dựng trụ sở Công an xã, thị trấn thuộc Công an tỉnh Quảng Nam</t>
  </si>
  <si>
    <t>XV</t>
  </si>
  <si>
    <t>Nâng cấp mở rộng đường trục chính qua trung tâm TX (đoạn từ ngã ba Cây Sợp đến ngã ba đường tránh Điện Minh)</t>
  </si>
  <si>
    <t>1599/QĐ-UBND ngày 28/2/2019</t>
  </si>
  <si>
    <t>Đường nối tuyến ĐT603A với đường ĐT 607 (Đoạn còn lại 2,4km) phường Điện Ngọc, điểm đầu nút giao ngã ba đường ĐT607A (Ngã ba Cây Xoài)</t>
  </si>
  <si>
    <t>phường Điện Ngọc</t>
  </si>
  <si>
    <t>8631/QĐ-UBND ngày 23/9/2020</t>
  </si>
  <si>
    <t>XVI</t>
  </si>
  <si>
    <t>Đường ĐH9 - đoạn còn lại</t>
  </si>
  <si>
    <t>Nghĩa trang liệt sỹ thị xã Điện Bàn</t>
  </si>
  <si>
    <t>8049/QĐ-UBND ngày 16/8/2022</t>
  </si>
  <si>
    <t>Sửa chữa cải tạo, đảm bảo an toàn giao thông nút giao tuyến ĐT608 với Quốc lộ 1, địa điểm xã Điện Minh, thị xã Điện Bàn</t>
  </si>
  <si>
    <t>8941/QĐ-UBND ngày 07/9/2022</t>
  </si>
  <si>
    <t>Khu dân cư mới Phong Thử</t>
  </si>
  <si>
    <t>20498/QĐ-UBND ngày 27/12/2021</t>
  </si>
  <si>
    <t>XVII</t>
  </si>
  <si>
    <t xml:space="preserve">Nguồn ngân sách tỉnh bổ sung </t>
  </si>
  <si>
    <t>CHI NGÂN SÁCH THỊ XÃ THEO LĨNH VỰC</t>
  </si>
  <si>
    <t>NGÂN SÁCH XÃ, PHƯỜNG</t>
  </si>
  <si>
    <t>TỔNG CỘNG :</t>
  </si>
  <si>
    <t>III. THU ĐÓNG GÓP</t>
  </si>
  <si>
    <t>Chi hỗ trợ các địa phương khác</t>
  </si>
  <si>
    <t>Chi nộp ngân sách cấp trên</t>
  </si>
  <si>
    <t>Thu đóng góp ngân sách</t>
  </si>
  <si>
    <t>Dự toán 
năm 2024</t>
  </si>
  <si>
    <t>Sự nghiệp Văn hóa - Thông tin - TDTT</t>
  </si>
  <si>
    <t>Ngân sách 
địa phương</t>
  </si>
  <si>
    <t>Nguồn thu được hưởng theo tỷ lệ %</t>
  </si>
  <si>
    <t>Nguồn thu được hưởng 100%</t>
  </si>
  <si>
    <t>Quyết định phê duyệt đầu tư</t>
  </si>
  <si>
    <t xml:space="preserve">Chương trình (Đề án) nâng cấp, mở rộng đường trục chính GTNT, đô thị 2019-2025 (thực hiện giai đoạn 2021-2025) Theo Nghị quyết 15/NQ-HĐND ngày 22/11/2018, Nghị quyết 01/NQ-HĐND 25/5/2020 và Nghị quyết 08/NQ-HĐND ngày 19/7/2019 của HĐND thị xã và các Nghị quyết điều chỉnh Chương trình này của HDNĐ thị xã </t>
  </si>
  <si>
    <t>Tuyến đường từ Khe nước đến cống ông Sung- xã Điện Tiến</t>
  </si>
  <si>
    <t>3241/QĐ-UBND ngày 15/6/2023</t>
  </si>
  <si>
    <t>ĐH03.ĐB - Lý trình Km0+00-Km2+00</t>
  </si>
  <si>
    <t>11851/QĐ-UBND ngày 20/12/2022</t>
  </si>
  <si>
    <t>Tuyến ĐH 03.ĐB (Điện Phước-Điện Hoà)</t>
  </si>
  <si>
    <t xml:space="preserve">Đề án phát triển nông nghiệp bền vững, gắn với xây dựng hạ tầng nông nghiệp, nông thôn, đô thị Điện Bàn giai đoạn 2022-2026 và Chính sách hỗ trợ thủy lợi nhỏ, thủy lợi nội đồng và tưới tiên tiến tiết kiệm nước giai đoạn 2021 - 2025 </t>
  </si>
  <si>
    <t>Xây dựng phòng học Trường THCS Phan Châu Trinh</t>
  </si>
  <si>
    <t>Trường Tiểu học Hồ Văn Biển</t>
  </si>
  <si>
    <t>Xây dựng phòng học Trường TH Nguyễn Văn Cừ (Cơ sở 1)</t>
  </si>
  <si>
    <t>1606/QĐ-UBND ngày 11/4/2023</t>
  </si>
  <si>
    <t>Trường THCS Phan Thúc Duyện</t>
  </si>
  <si>
    <t>19882/QĐ-UBND ngày 08/12/2021</t>
  </si>
  <si>
    <t>Đầu tư Khu dân cư nông thôn tại Khu Rộc Mẹo, thôn Cẩm Văn Tây, xã Điện Hồng để tạo nguồn vốn đầu tư hạ tầng nông thôn mới</t>
  </si>
  <si>
    <t>XVIII</t>
  </si>
  <si>
    <t>Nâng cấp, mở rộng đường 773 (Giai đoạn II)</t>
  </si>
  <si>
    <t>Cải tạo, nâng cấp đường Hồ Xuân Hương và cải tạo Hồ Sen</t>
  </si>
  <si>
    <t>Điện Bàn</t>
  </si>
  <si>
    <t>Khu đô thị Nghĩa Tự, phường Điện Dương, thị xã Điện Bàn</t>
  </si>
  <si>
    <t>HỖ TRỢ CÁC DỰ ÁN DO XÃ PHƯỜNG LÀM CHỦ ĐẦU TƯ TẠI CÁC NGHỊ QUYẾT ĐÃ ĐƯỢC HĐND THỊ XÃ THỐNG QUA TẠI KẾ HOẠCH ĐẦU TƯ CÔNG TRUNG HẠN 2021-2025</t>
  </si>
  <si>
    <t>HỘI ĐỒNG NHÂN DÂN</t>
  </si>
  <si>
    <t>THỊ XÃ ĐIỆN BÀN</t>
  </si>
  <si>
    <t>ĐƠN VỊ</t>
  </si>
  <si>
    <t>CHI ĐẦU TƯ PHÁT TRIỂN (Không kể chương trình MTQG)</t>
  </si>
  <si>
    <t>CHI THƯỜNG XUYÊN (Không kể chương trình MTQG)</t>
  </si>
  <si>
    <t>CHI DỰNG PHÒNG NGÂN SÁCH</t>
  </si>
  <si>
    <t>CHI TẠO NGUỒN ĐIỀU CHỈNH TIỀN LƯƠNG</t>
  </si>
  <si>
    <t>CHI CHƯƠNG TRÌNH MTQG</t>
  </si>
  <si>
    <t>ĐẦU TƯ</t>
  </si>
  <si>
    <t>THƯỜNG XUYÊN</t>
  </si>
  <si>
    <t>CÁC CƠ QUAN, TỔ CHỨC</t>
  </si>
  <si>
    <t>Văn phòng HĐND &amp; UBND</t>
  </si>
  <si>
    <t>Phòng Kinh tế</t>
  </si>
  <si>
    <t>Phòng Tư pháp</t>
  </si>
  <si>
    <t>Phòng Tài chính - Kế hoạch</t>
  </si>
  <si>
    <t>Phòng Quản lý đô thị</t>
  </si>
  <si>
    <t>Phòng Tài nguyên - Môi trường</t>
  </si>
  <si>
    <t>Phòng Nội vụ</t>
  </si>
  <si>
    <t>Thanh tra thị xã</t>
  </si>
  <si>
    <t>Phòng Lao động - TBXH</t>
  </si>
  <si>
    <t>Phòng Giáo dục &amp; Đào tạo</t>
  </si>
  <si>
    <t>Phòng Văn hóa - Thông tin</t>
  </si>
  <si>
    <t>Thị ủy</t>
  </si>
  <si>
    <t>Ủy ban MTTQVN</t>
  </si>
  <si>
    <t>13.1</t>
  </si>
  <si>
    <t>Văn phòng UBMT</t>
  </si>
  <si>
    <t>13.2</t>
  </si>
  <si>
    <t>Thị đoàn</t>
  </si>
  <si>
    <t>13.3</t>
  </si>
  <si>
    <t>Phụ nữ</t>
  </si>
  <si>
    <t>13.4</t>
  </si>
  <si>
    <t>Nông dân</t>
  </si>
  <si>
    <t>13.5</t>
  </si>
  <si>
    <t>Cựu chiến binh</t>
  </si>
  <si>
    <t>Trung tâm VHTT &amp; THTT thị xã</t>
  </si>
  <si>
    <t>Đội kiểm tra quy tắc đô thị</t>
  </si>
  <si>
    <t>Trung tâm Kỹ thuật nông nghiệp</t>
  </si>
  <si>
    <t>Khối trường học</t>
  </si>
  <si>
    <t>17.1</t>
  </si>
  <si>
    <t>Mẫu giáo</t>
  </si>
  <si>
    <t>17.2</t>
  </si>
  <si>
    <t>Tiểu học</t>
  </si>
  <si>
    <t>17.3</t>
  </si>
  <si>
    <t>Trung học sơ sở</t>
  </si>
  <si>
    <t>Quân sự thị xã</t>
  </si>
  <si>
    <t>Công an thị xã</t>
  </si>
  <si>
    <t>Trung tâm chính trị</t>
  </si>
  <si>
    <t>Ngân hàng chính sách xã hội (Vốn uỷ thác)</t>
  </si>
  <si>
    <t>Các chế độ, chính sách và nhiệm vụ chưa phân bổ</t>
  </si>
  <si>
    <t>Tiết kiệm 10% dự nguồn CCTL</t>
  </si>
  <si>
    <t>CHI DỰ PHÒNG NGÂN SÁCH</t>
  </si>
  <si>
    <t xml:space="preserve">CHI TẠO NGUỒN, ĐIỀU CHỈNH TIỀN LƯƠNG </t>
  </si>
  <si>
    <t>CHI BỔ SUNG CÓ MỤC TIÊU CHO NGÂN SÁCH CẤP XÃ</t>
  </si>
  <si>
    <t>CHI CHUYỂN NGUỒN SANG NGÂN SÁCH NĂM SAU</t>
  </si>
  <si>
    <t>CHI Y TẾ,
 DÂN SỐ
 VÀ 
GIA ĐÌNH</t>
  </si>
  <si>
    <t>CHI 
PHÁT
 THANH,
 TRUYỀN
 HÌNH</t>
  </si>
  <si>
    <t>SN 
ĐẢM
 BẢO 
XÃ 
HỘI</t>
  </si>
  <si>
    <t>AN NINH</t>
  </si>
  <si>
    <t>CHI CÁC HOẠT ĐỘNG KINH 
TẾ</t>
  </si>
  <si>
    <t>SỰ NGHIỆP MÔI TRƯỜNG</t>
  </si>
  <si>
    <t>CHI GIAO THÔNG</t>
  </si>
  <si>
    <t>CHI NÔNG NGHIỆP, LÂM NGHIỆP, THUỶ LỢI, THUỶ SẢN</t>
  </si>
  <si>
    <t>Ngân sách thị xã chi trực tiếp</t>
  </si>
  <si>
    <t>Biểu số 35</t>
  </si>
  <si>
    <t>Biểu số 37</t>
  </si>
  <si>
    <t>TRONG ĐÓ</t>
  </si>
  <si>
    <t>SN GIÁO DỤC &amp; ĐÀO TẠO</t>
  </si>
  <si>
    <t>CHI KHOA HỌC VÀ CÔNG NGHỆ</t>
  </si>
  <si>
    <t>CHI Y TẾ, DÂN SỐ VÀ GIA ĐÌNH</t>
  </si>
  <si>
    <t>CHI VĂN HÓA THÔNG TIN</t>
  </si>
  <si>
    <t>CHI PHÁT THANH, TRUYỀN HÌNH</t>
  </si>
  <si>
    <t>CHI THỂ DỤC THỂ THAO</t>
  </si>
  <si>
    <t>CHI BẢO VỆ  
MÔI TRƯỜNG</t>
  </si>
  <si>
    <t>CHI QLNN, ĐẢNG, ĐOÀN THỂ</t>
  </si>
  <si>
    <t>SN ĐẢM BẢO 
XÃ HỘI</t>
  </si>
  <si>
    <t>CÁC DỰ ÁN ĐÃ ĐƯỢC HĐND PHÊ CHUẨN KH 2021 - 2025</t>
  </si>
  <si>
    <t>Trung tâm phát triển quỹ đất thị xã</t>
  </si>
  <si>
    <t>Biểu số 36</t>
  </si>
  <si>
    <t>GD-
ĐT</t>
  </si>
  <si>
    <t>KH
-
CN</t>
  </si>
  <si>
    <t>CHI 
QLNN, 
ĐẢNG, 
ĐOÀN
 THỂ</t>
  </si>
  <si>
    <t>AN 
NINH</t>
  </si>
  <si>
    <t>QUỐC 
PHÒNG</t>
  </si>
  <si>
    <t>CHI 
GIAO THÔNG</t>
  </si>
  <si>
    <t>CHI
 KHÁC</t>
  </si>
  <si>
    <t>TỔNG 
SỐ</t>
  </si>
  <si>
    <t>CHI 
CÁC
 HOẠT ĐỘNG KINH 
TẾ</t>
  </si>
  <si>
    <t>VHTT
-
TDTT</t>
  </si>
  <si>
    <t>TỔNG HỢP DỰ TOÁN THU NGÂN SÁCH NHÀ NƯỚC THEO LĨNH VỰC NĂM 2025</t>
  </si>
  <si>
    <t>Ước thực hiện 2024</t>
  </si>
  <si>
    <t>Dự toán 2025</t>
  </si>
  <si>
    <t>17. Thu hồi vốn, lợi nhuận, lợi nhuận sau thuế, chênh lệch thu, chi của NHNN</t>
  </si>
  <si>
    <t>Dự toán 
năm 2025</t>
  </si>
  <si>
    <t>So sánh % 
DT2025/ ƯTH2024</t>
  </si>
  <si>
    <t>Dự toán năm 2024</t>
  </si>
  <si>
    <t>Ước thực hiện năm 2024</t>
  </si>
  <si>
    <t>Dự toán
năm 2025</t>
  </si>
  <si>
    <t>CÂN ĐỐI NGÂN SÁCH ĐỊA PHƯƠNG NĂM 2025</t>
  </si>
  <si>
    <t>(Ban hành kèm theo NQ số : ….../NQ-HĐND ngày …. /12/2024 của HĐND thị xã Điện Bàn)</t>
  </si>
  <si>
    <t>DỰ TOÁN CHI NGÂN SÁCH ĐỊA PHƯƠNG THEO CƠ CẤU CHI NĂM 2025</t>
  </si>
  <si>
    <t>CÂN ĐỐI NGUỒN THU, CHI DỰ TOÁN NGÂN SÁCH THỊ XÃ 
VÀ NGÂN SÁCH XÃ, PHƯỜNG NĂM 2025</t>
  </si>
  <si>
    <t>Ước
 thực hiện
 năm 2024</t>
  </si>
  <si>
    <t>TỪNG XÃ, PHƯỜNG THEO LĨNH VỰC NĂM 2025</t>
  </si>
  <si>
    <t>13. Thu hoa lợi công sản, thu từ quỹ đất công ích tại xã,
 Thu khác</t>
  </si>
  <si>
    <t>Vĩnh Điện</t>
  </si>
  <si>
    <t>4. Thu từ khu vực kinh tế ngoài quốc doanh
(Hộ KD 
cá thể)</t>
  </si>
  <si>
    <t>DỰ TOÁN CHI NGÂN SÁCH ĐỊA PHƯƠNG, CHI NGÂN SÁCH THỊ XÃ 
VÀ CHI NGÂN SÁCH XÃ, PHƯỜNG THEO CƠ CẤU CHI NĂM 2025</t>
  </si>
  <si>
    <t>DỰ TOÁN CHI NGÂN SÁCH THỊ XÃ THEO LĨNH VỰC NĂM 2025</t>
  </si>
  <si>
    <t>DỰ TOÁN CHI NGÂN SÁCH CẤP HUYỆN CHO TỪNG CƠ QUAN, TỔ CHỨC  NĂM 2025</t>
  </si>
  <si>
    <t>DỰ TOÁN CHI ĐẦU TƯ CỦA NGÂN SÁCH CẤP HUYỆN 
CHO TỪNG CƠ QUAN, TỔ CHỨC THEO LĨNH VỰC NĂM 2025</t>
  </si>
  <si>
    <t>DỰ TOÁN CHI THƯỜNG XUYÊN CỦA NGÂN SÁCH CẤP HUYỆN 
CHO TỪNG CƠ QUAN, TỔ CHỨC THEO LĨNH VỰC NĂM 2025</t>
  </si>
  <si>
    <t>DỰ TOÁN THU, CHI NGÂN SÁCH ĐỊA PHƯƠNG VÀ BỔ SUNG CÂN ĐỐI, BỔ SUNG MỤC TIÊU 
TỪ NGÂN SÁCH THỊ XÃ CHO NGÂN SÁCH XÃ, PHƯỜNG NĂM 2025</t>
  </si>
  <si>
    <t>DỰ TOÁN CHI NGÂN SÁCH XÃ, PHƯỜNG NĂM 2025</t>
  </si>
  <si>
    <t>DỰ TOÁN BỔ SUNG CÓ MỤC TIÊU TỪ NGÂN SÁCH THỊ XÃ 
CHO NGÂN SÁCH TỪNG XÃ, PHƯỜNG NĂM 2025</t>
  </si>
  <si>
    <t>PHÂN BỔ KẾ HOẠCH VỐN ĐẦU TƯ NĂM 2025</t>
  </si>
  <si>
    <t>Trong đó : Chia theo từng lĩnh vực</t>
  </si>
  <si>
    <t>Phòng Tài nguyên &amp; Môi trường</t>
  </si>
  <si>
    <t>Phòng Văn hóa thông tin</t>
  </si>
  <si>
    <t>Trung tâm VHTT và TTTH Thị xã</t>
  </si>
  <si>
    <t>Ban chỉ huy quân sự thị xã</t>
  </si>
  <si>
    <t>UBND phường Điện Dương</t>
  </si>
  <si>
    <t>UBND xã Điện Thọ</t>
  </si>
  <si>
    <t>UBND phường Điện Nam Trung</t>
  </si>
  <si>
    <t xml:space="preserve">Nguồn vốn chưa phân bổ </t>
  </si>
  <si>
    <t>Ban quản lý dự án đầu tư xây dựng thị xã</t>
  </si>
  <si>
    <t>QUỐC PHÒNG</t>
  </si>
  <si>
    <t>TỔNG 
DỰ TOÁN</t>
  </si>
  <si>
    <r>
      <t>THỊ</t>
    </r>
    <r>
      <rPr>
        <b/>
        <u/>
        <sz val="14"/>
        <rFont val="Times New Roman"/>
        <family val="1"/>
      </rPr>
      <t xml:space="preserve"> XÃ ĐIỆN B</t>
    </r>
    <r>
      <rPr>
        <b/>
        <sz val="14"/>
        <rFont val="Times New Roman"/>
        <family val="1"/>
      </rPr>
      <t>ÀN</t>
    </r>
  </si>
  <si>
    <t>Chủ đầu tư / Đơn vị quản lý dự án</t>
  </si>
  <si>
    <t>Mã số dự án đâu tư</t>
  </si>
  <si>
    <t>KẾ HOẠCH VỐN NĂM 2025</t>
  </si>
  <si>
    <t>Nguồn dự toán năm 2025</t>
  </si>
  <si>
    <t>Nguồn TT, TKC</t>
  </si>
  <si>
    <t>8=9+10+11+12+13+14</t>
  </si>
  <si>
    <t>TỔNG KẾ HOẠCH VỐN ĐẦU TƯ NĂM 2025 (A+B+C)</t>
  </si>
  <si>
    <t>Phân bổ chi tiết khi các dự án trong chương trình đảm bảo các thủ tục đầu tư theo quy định</t>
  </si>
  <si>
    <t>KẾ HOẠCH VỐN PHÂN BỔ CHO CÁC DỰ ÁN THỊ XÃ LÀM CHỦ ĐẦU TƯ (I+II+III+IV+V+VI+VII+VIII+IX+X+XI+XII+XIII+XIV+XV+XVI+XVII+XVIII)</t>
  </si>
  <si>
    <t>Quy hoạch phân khu xây dựng (1/2000) đô thị phía Tây đường ĐT 607</t>
  </si>
  <si>
    <t>1270/QĐ-UBND ngày 11/5/2020</t>
  </si>
  <si>
    <t>Quy hoạch phân khu xây dựng (1/2000) Khu đô thị Nam Phương</t>
  </si>
  <si>
    <t>5239/QĐ-UBND ngày 27/7/2020</t>
  </si>
  <si>
    <t>Điều chỉnh chương trình phát triển đô thị Điện Bàn gđ 2030 tầm nhìn 2045</t>
  </si>
  <si>
    <t>2924/QĐ-UBND ngày 09/3/2022</t>
  </si>
  <si>
    <t>Chương trình (Đề án) quản lý và đầu tư các cụm công nghiệp trên địa bàn thị xã Điện Bàn giai đoạn 2020-2025 (Thực hiện năm 2021-2025)</t>
  </si>
  <si>
    <t>Nâng cấp mở rộng đường trục chính GTNT, đô thị tại xã Điện Minh, Tuyến đường Từ ĐX2 (nhà Trần Sáu) đến ĐX4 (nhà văn hoá Đồng Hạnh Điện Minh)</t>
  </si>
  <si>
    <t>7993 /QĐ-UBND  ngày 15/11/2023, điều chỉnh tại QĐ 6075/-QĐ-UBNd ngày 10/7/2024</t>
  </si>
  <si>
    <t xml:space="preserve">Đường từ ĐT609 (cũ) đến quán Phượng - xã Điện Phước
</t>
  </si>
  <si>
    <t>5635/QĐ-UBND ngày 06/6/2024</t>
  </si>
  <si>
    <t>Nâng cấp, mở rộng đường trục chính GTNT, đô thị tại xã Điện Trung (Tuyến đường Hồ Viết Sự (ĐH10-Trương thị Nhàn)</t>
  </si>
  <si>
    <t>7040 /QĐ-UBND ngày 10 /10/ 2023</t>
  </si>
  <si>
    <t>Nâng cấp, mở rộng đường trục chính GTNT, đô thị tại phường Điện An (Đường từ Công ty may Huy Hoàng đến nhà ông Lê Đức Thu)</t>
  </si>
  <si>
    <t xml:space="preserve">4596/QĐ-UBND ngày 08/5/2024 </t>
  </si>
  <si>
    <t>Nâng cấp, mở rộng đường trục chính GTNT, đô thị tại xã Điện An (đường từ ĐT.609 (cũ) đến bờ kè Thanh Toa)</t>
  </si>
  <si>
    <t xml:space="preserve">3969/QĐ-UBND ngày 05/4/2024 </t>
  </si>
  <si>
    <t>Đường từ ĐH.10 đến nhà Đỗ Thế Cược- xã Điện trung</t>
  </si>
  <si>
    <t>8049 /QĐ-UBND ngày 20/11/2023</t>
  </si>
  <si>
    <t>Đường từ ĐT.610B đến nhà Trương Thu</t>
  </si>
  <si>
    <t>7267 /QĐ-UBND ngày 18/10/2023</t>
  </si>
  <si>
    <t>Đường từ ngõ ông Câu đến ngõ ông Lai-phường Điện Thắng Bắc</t>
  </si>
  <si>
    <t>8411/QĐ-UBND ngày 07/12/2023</t>
  </si>
  <si>
    <t>Nâng cấp, mở rộng đường trục chính GTNT, đô thị tại xã Điện Hòa (Đường từ đập Bàu Nít đến đình làng Hà Thanh)</t>
  </si>
  <si>
    <t>2868/QĐ-UBND ngày 05/3/2024</t>
  </si>
  <si>
    <t>6967/QĐ-UBND ngày 30/6/2021</t>
  </si>
  <si>
    <t>Công trình: Tuyến ĐH16.ĐB (Điện Thọ - Điện Tiến)</t>
  </si>
  <si>
    <t>Điện Thọ - Điện Tiến</t>
  </si>
  <si>
    <t>Điện Phước-Điện Hoà</t>
  </si>
  <si>
    <t>2446/QĐ-UBND
ngày 17/5/2023,  điều chỉnh tại 4663 /QĐ-UBND ngày 14/ 5/ 2024</t>
  </si>
  <si>
    <t xml:space="preserve">Xây dựng bản đồ tra cứu địa điểm, thông tin du lịch; số hóa mô hình 3D một số điểm, di tích lịch sử văn hóa trên địa bàn; xây dựng hệ thống thuyết minh tự động qua mã QR </t>
  </si>
  <si>
    <t>Phòng Văn hoá và thông tin</t>
  </si>
  <si>
    <t>7861/QĐ-UBND ngày 27/ 9 /2024</t>
  </si>
  <si>
    <t>Đề án phát triển giáo dục và đào tạo thị xã Điện Bàn giai đoạn 2022-2026, định hướng đến năm 2030 theo Nghị quyết số 09/NQ-HĐND ngày 24/02/2022 của HĐND thị xã (thực hiện năm 2022- năm 2023)</t>
  </si>
  <si>
    <t xml:space="preserve">12658/QĐ-UBND ngày 17/8/2021 </t>
  </si>
  <si>
    <t>Trường tiểu học Cao Bá Quát (cơ sở 1), xã Điện Hồng</t>
  </si>
  <si>
    <t>Số 6697/QĐ-UBND ngày 26/9/2023</t>
  </si>
  <si>
    <t>Trường tiểu học Trần Quốc Toản</t>
  </si>
  <si>
    <t>2968 /QĐ-UBND ngày 13/3/2024</t>
  </si>
  <si>
    <t xml:space="preserve"> số 7386/QĐ-UBND ngày 20/10/2023</t>
  </si>
  <si>
    <t>Trường THCS Dũng sĩ Điện Ngọc</t>
  </si>
  <si>
    <t xml:space="preserve"> số 4740/QĐ-UBND ngày 23/5/2024</t>
  </si>
  <si>
    <t xml:space="preserve">Điện Thọ </t>
  </si>
  <si>
    <t xml:space="preserve">5847/QĐ-UBND ngày 25/08/2023 </t>
  </si>
  <si>
    <t xml:space="preserve"> Trường Mẫu giáo Điện Minh (điểm Trung Phú 2) Địa điểm: Phường Điện Minh, thị xã Điện Bàn, tỉnh Quảng Nam</t>
  </si>
  <si>
    <t>6186/QĐ-UBND ngày 16/7/2024</t>
  </si>
  <si>
    <t xml:space="preserve">Xây dựng hê thống truyền thanh cơ sở ứng dụng công nghệ thông tin - viễn thông trên địa bàn thị xã Điện Bàn giai đoạn 2022-2025 </t>
  </si>
  <si>
    <t>Trung tâm văn hoá thể thao và truyền thanh truyền hình thị xã</t>
  </si>
  <si>
    <t>323 /QĐ-UBND ngày 17/01/2024</t>
  </si>
  <si>
    <t xml:space="preserve">Vĩnh Điện </t>
  </si>
  <si>
    <t>Đầu tư Khu dân cư chỉnh trang đô thị tại khối phố 5, phường Vĩnh Điện (Từ Khu 5 đến Khu 7) để tạo nguồn vốn đầu tư hạ tầng chỉnh trang đô thị</t>
  </si>
  <si>
    <t>10393/QĐ-UBND ngày 13/10/2021</t>
  </si>
  <si>
    <t>Đầu tư Khu dân cư chỉnh trang đô thị tại khối phố 5, phường Vĩnh Điện (Từ Khu 9 đến Khu 12) để tạo nguồn vốn đầu tư hạ tầng chính trang đô thị</t>
  </si>
  <si>
    <t>10392 /QĐ-UBND ngày 13/10/2022</t>
  </si>
  <si>
    <t>7966/QĐ-UBND ngày 14/11/2023</t>
  </si>
  <si>
    <t>3586 /QĐ-UBND ngày 29/3/2022</t>
  </si>
  <si>
    <t>Đầu tư Khu dân cư nông thôn tại thôn Đa Hoà Bắc (Khu 2), xã Điện Hồng để tạo nguồn vốn đầu tư hạ tầng nông thôn mới</t>
  </si>
  <si>
    <t>3587 /QĐ-UBND ngày 29/3/2022 điều chỉnh 7518 /QĐ-UBND ngày 25/10/2023</t>
  </si>
  <si>
    <t>Đầu tư Khu dân cư nông thôn tại Khu Cây da Thanh Tú, thôn An Thanh, xã Điện Thắng Nam để tạo nguồn vốn đầu tư hạ tầng nông thôn mới</t>
  </si>
  <si>
    <t xml:space="preserve"> 09 /QĐ-UBND ngày 05/1/2023</t>
  </si>
  <si>
    <t>3956 /QĐ-UBND  ngày 04 / 04/2022</t>
  </si>
  <si>
    <t>20761/QĐ-UBND ngày 29 /12 /2021 Điều chỉnh tại QĐ 20761/QĐ-UBND ngày 29/12/2023</t>
  </si>
  <si>
    <t>20745/QĐ-UBND ngày 29/12/2021 điều chỉnh 11655/QĐ-UBND ngày 13/12/2023</t>
  </si>
  <si>
    <t>Thực hiện bố trí 10% nguồn thu tiền sử dụng đất thực hiện công tác đo đạc, đăng ký đất đai, cấp giấy chứng nhận, xây dựng cơ sở dữ liệu đất đai, đăng ký biến động, chỉnh lý hồ
sơ địa chính</t>
  </si>
  <si>
    <t>Đo đạc, xây dựng cơ sở dữ liệu đất đai, hồ sơ địa chính Phường Điện Nam Trung</t>
  </si>
  <si>
    <t>Phòng TN&amp;MT</t>
  </si>
  <si>
    <t>19208/QĐ-UBND ngày 16/11/2021</t>
  </si>
  <si>
    <t>Đo đạc, xây dựng cơ sở dữ liệu đất đai, hồ sơ địa chính Phường Điện Nam Đông</t>
  </si>
  <si>
    <t>19209/QĐ-UBND ngày 16/11/2021</t>
  </si>
  <si>
    <t>Nguồn vốn chưa phân bổ cho công tác đo đạc, đăng ký đất đai, cấp giấy chứng nhận, xây dựng cơ sở dữ liệu đất đai, đăng ký biến động, chỉnh lý hồ sơ địa chính</t>
  </si>
  <si>
    <r>
      <t xml:space="preserve">Dự án chuyển tiếp sang năm 2025
</t>
    </r>
    <r>
      <rPr>
        <b/>
        <i/>
        <sz val="12"/>
        <rFont val="Times New Roman"/>
        <family val="1"/>
      </rPr>
      <t>(Dự án giai đoạn 2016-2020 chuyển sang giai đoạn 2021-2025)</t>
    </r>
  </si>
  <si>
    <t>Ban quản lý dự án đầu tư xây dựng</t>
  </si>
  <si>
    <t>Khu tái định cư phục vụ dự án Cầu cẩm Kim (tại Triêm Tây)</t>
  </si>
  <si>
    <t>7018/QĐ-UBND ngày 19/8/2020</t>
  </si>
  <si>
    <t xml:space="preserve">Danh mục đầu tư 2021-2025 </t>
  </si>
  <si>
    <t>1538/QĐ-UBND ngày 04/6/2023</t>
  </si>
  <si>
    <t>Công viên Trung tâm thị xã Điện Bàn</t>
  </si>
  <si>
    <t xml:space="preserve"> Vĩnh Điện</t>
  </si>
  <si>
    <t>14685/QĐ-UBND ngày 08/9/2021</t>
  </si>
  <si>
    <t xml:space="preserve">Cầu dân sinh Tây An </t>
  </si>
  <si>
    <t>10350/QĐ-UBND ngày 06/10/2022</t>
  </si>
  <si>
    <t>Nâng cấp mở rộng đường nối tuyến ĐT409 với tuyến ĐT605</t>
  </si>
  <si>
    <t>Điện Hoà</t>
  </si>
  <si>
    <t>10313/QĐ-UBND ngày 03/10/2022</t>
  </si>
  <si>
    <t>866/QĐ-UBND ngày 31/3/2022</t>
  </si>
  <si>
    <t>Di dời ngay các công trình hạ tầng kỹ thuật (Trạm biến áp, trụ điện, trung hạ thế, trụ viễn thông) trên địa bàn thị xã</t>
  </si>
  <si>
    <t>3614 /QĐ-UBND ngày 27/6/2023</t>
  </si>
  <si>
    <t>11870/QĐ-UBND ngày 21/12/2022</t>
  </si>
  <si>
    <t>Đường vành đai phía Bắc tỉnh Quảng Nam</t>
  </si>
  <si>
    <t>Điện Hoà - Điện Tiến</t>
  </si>
  <si>
    <t>1312/QĐ-UBND ngày 16/5/22</t>
  </si>
  <si>
    <t>Quảng trường Trung tâm hành chính xã Điện Trung</t>
  </si>
  <si>
    <t xml:space="preserve">2339/QĐ-UBND ngày 05/02/2024 </t>
  </si>
  <si>
    <t>Đập ngăn mặn giữ ngọt trên sông Vĩnh Điện năm 2024</t>
  </si>
  <si>
    <t xml:space="preserve"> số 2302/QĐ-UBND ngày 01/02/2024</t>
  </si>
  <si>
    <t xml:space="preserve">Nâng cấp, cải tạo vỉa hè khu vực TTHC thị xã (đường Mẹ Thứ, Trần Cao Vân, Hoàng Diệu) </t>
  </si>
  <si>
    <t>10929 /QĐ-UBND ngày 10/11/2022</t>
  </si>
  <si>
    <t>Nâng cấp vỉa hè, hệ thống thoát nước đường Trần Nhân Tông (đoạn từ cầu Vĩnh Điện đến Ngã ba cây Sợp)</t>
  </si>
  <si>
    <t>Khu dân cư Nam Điện An (giai đoạn 2)</t>
  </si>
  <si>
    <t>5145 /QĐ-UBND ngày 23/5/2022</t>
  </si>
  <si>
    <t>Nâng cấp thảm nhựa mặt đường ĐH9 (đoạn từ Hoàng Diệu đến ĐT607A)</t>
  </si>
  <si>
    <t>Vĩnh Điện-Điện Nam Đông</t>
  </si>
  <si>
    <t>8287 /QĐ-UBND ngày 29/11/2023</t>
  </si>
  <si>
    <t>10783/QĐ-UBND ngày 04/11/2022</t>
  </si>
  <si>
    <t xml:space="preserve">Nâng cấp, mở rộng trục chính nội thị (Đoạn từ ngã ba đường tránh Điện Minh - cầu câu lâu cũ - Điện Minh và Điện Phương </t>
  </si>
  <si>
    <t>Quyết định số 14684/QĐ-UBND ngày 08/9/2021</t>
  </si>
  <si>
    <t>Xây dựng mới Trụ sở làm việc Ban quản lý dự án Đầu tư xây dựng thị xã Điện Bàn</t>
  </si>
  <si>
    <t xml:space="preserve"> số 8020QĐ-UBND ngày 11/10/2024</t>
  </si>
  <si>
    <t>Xây dựng bảng hiệu bằng đá tại cổng chính Bãi tắm Hà My và nâng cấp nhà vệ sinh công cộng tại Bãi tắm Hà My</t>
  </si>
  <si>
    <t xml:space="preserve">4002/QĐ-UBND ngày 09/2/2023 </t>
  </si>
  <si>
    <t>GPMB và san nền Khu tái định cư Cầu Nghĩa Tự phường Điện Dương (04 khu)</t>
  </si>
  <si>
    <t xml:space="preserve">9033/QĐ-UBND ngày 30/9/2020 </t>
  </si>
  <si>
    <t>Khu dân cư Đồng Hạnh, xã Điện Minh</t>
  </si>
  <si>
    <t>7992/QĐ-UBND ngày 15/11/2023</t>
  </si>
  <si>
    <t>Đường trục chính đô thị mới Điện Nam - Điện Ngọc (Đoạn 4km còn lại qua Phường Điện Ngọc, Điện Nam Bắc, Điện Dương).</t>
  </si>
  <si>
    <t>Phường Điện Ngọc, Điện Nam Bắc, Điện Dương</t>
  </si>
  <si>
    <t>8630/QĐ-UBND ngày 23/9/2020</t>
  </si>
  <si>
    <t>Khu sơ tán Ban Chỉ huy quân sự thị xã,hạng mục: Hàng rào bảo vệ, khu vực bảo vệ và các hạng mục liên quan</t>
  </si>
  <si>
    <t>8225/QĐ-UBND ngày 22/10/2024</t>
  </si>
  <si>
    <t>NGUỒN VỐN XDCB NĂM 2025 CHƯA PHÂN BỔ ĐỂ THỰC HIỆN CÁC DỰ ÁN ĐÃ ĐƯỢC HĐND THỊ XÃ THÔNG QUA TRONG KẾ HOẠCH ĐẦU TƯ CÔNG TRUNG HẠN 2021-2025</t>
  </si>
  <si>
    <t>Phân bổ chi tiết khi các dự án đảm bảo các thủ tục đầu tư theo quy định và theo nhu cầu sử dụng vốn năm 2025 của các chủ đầu tư đề nghị</t>
  </si>
  <si>
    <t>Nghị quyết về quy định chính sách hỗ trợ thủy lợi nhỏ, thủy lợi nội đồng và tưới tiên tiến tiết kiệm nước giai đoạn 2021 - 2025</t>
  </si>
  <si>
    <t>Trạm bơm điện Kỳ Lam</t>
  </si>
  <si>
    <t>Điện Thủy lợi hóa đất màu bãi bồi An Hà</t>
  </si>
  <si>
    <t>Nghị quyết số 68/NQ-HĐND ngày 29/9/2021 của HĐND tỉnh Quảng Nam về ban hành Đề án cải tạo, nâng cấp nghĩa trang liệt sĩ và các công
trình ghi công liệt sĩ trên địa bàn tỉnh Quảng Nam giai đoạn 2022 - 2026</t>
  </si>
  <si>
    <t>Nghĩa trang liệt sĩ phường Điện Dương</t>
  </si>
  <si>
    <t>Nghĩa trang liệt sĩ xã Điện Thọ</t>
  </si>
  <si>
    <t>Nghĩa trang liệt sĩ phường Điện Nam Trung</t>
  </si>
  <si>
    <t>Vốn hỗ trợ địa phương chưa phân bổ</t>
  </si>
  <si>
    <t>Ban QLDA ĐTXD Thị xã</t>
  </si>
  <si>
    <t>Nguồn vốn đầu tư chưa phân bổ</t>
  </si>
  <si>
    <t>KHV chưa phân bổ cụ thể</t>
  </si>
  <si>
    <t>Trong đó : Chi giáo dục - đào tạo và dạy nghề</t>
  </si>
  <si>
    <t xml:space="preserve">           + Thu khác ngân sách trung ương</t>
  </si>
  <si>
    <t xml:space="preserve">CHI BỔ SUNG CHO NGÂN SÁCH CẤP DƯỚI </t>
  </si>
  <si>
    <t xml:space="preserve">             Biểu số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</si>
</sst>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8">
    <numFmt numFmtId="41" formatCode="_(* #,##0_);_(* \(#,##0\);_(* &quot;-&quot;_);_(@_)"/>
    <numFmt numFmtId="43" formatCode="_(* #,##0.00_);_(* \(#,##0.00\);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_-;\-* #,##0_-;_-* &quot;-&quot;_-;_-@_-"/>
    <numFmt numFmtId="169" formatCode="_-* #,##0.00_-;\-* #,##0.00_-;_-* &quot;-&quot;??_-;_-@_-"/>
    <numFmt numFmtId="170" formatCode="&quot;£&quot;#,##0;[Red]\-&quot;£&quot;#,##0"/>
    <numFmt numFmtId="171" formatCode="&quot;£&quot;#,##0.00;\-&quot;£&quot;#,##0.00"/>
    <numFmt numFmtId="172" formatCode="_-&quot;£&quot;* #,##0_-;\-&quot;£&quot;* #,##0_-;_-&quot;£&quot;* &quot;-&quot;_-;_-@_-"/>
    <numFmt numFmtId="173" formatCode="_-* #,##0\ _₫_-;\-* #,##0\ _₫_-;_-* &quot;-&quot;\ _₫_-;_-@_-"/>
    <numFmt numFmtId="174" formatCode="_-* #,##0.00\ _₫_-;\-* #,##0.00\ _₫_-;_-* &quot;-&quot;??\ _₫_-;_-@_-"/>
    <numFmt numFmtId="175" formatCode="#,###;\-#,###;&quot;&quot;;_(@_)"/>
    <numFmt numFmtId="176" formatCode="_-&quot;€&quot;* #,##0_-;\-&quot;€&quot;* #,##0_-;_-&quot;€&quot;* &quot;-&quot;_-;_-@_-"/>
    <numFmt numFmtId="177" formatCode="_(* #,##0_);_(* \(#,##0\);_(* &quot;-&quot;??_);_(@_)"/>
    <numFmt numFmtId="178" formatCode="\ \_x0001_;\æ"/>
    <numFmt numFmtId="179" formatCode=".\ #\_x0001_;\æ"/>
    <numFmt numFmtId="180" formatCode="#.##00"/>
    <numFmt numFmtId="181" formatCode="_-* #,##0\ &quot;€&quot;_-;\-* #,##0\ &quot;€&quot;_-;_-* &quot;-&quot;\ &quot;€&quot;_-;_-@_-"/>
    <numFmt numFmtId="182" formatCode="_-&quot;ñ&quot;* #,##0_-;\-&quot;ñ&quot;* #,##0_-;_-&quot;ñ&quot;* &quot;-&quot;_-;_-@_-"/>
    <numFmt numFmtId="183" formatCode="_-* #,##0\ _F_-;\-* #,##0\ _F_-;_-* &quot;-&quot;\ _F_-;_-@_-"/>
    <numFmt numFmtId="184" formatCode="_-&quot;$&quot;* #,##0_-;\-&quot;$&quot;* #,##0_-;_-&quot;$&quot;* &quot;-&quot;_-;_-@_-"/>
    <numFmt numFmtId="185" formatCode="_-* #,##0.00\ _F_-;\-* #,##0.00\ _F_-;_-* &quot;-&quot;??\ _F_-;_-@_-"/>
    <numFmt numFmtId="186" formatCode="_-* #,##0.00\ _ñ_-;\-* #,##0.00\ _ñ_-;_-* &quot;-&quot;??\ _ñ_-;_-@_-"/>
    <numFmt numFmtId="187" formatCode="_-* #,##0.00\ _ñ_-;_-* #,##0.00\ _ñ\-;_-* &quot;-&quot;??\ _ñ_-;_-@_-"/>
    <numFmt numFmtId="188" formatCode="_-* #,##0\ &quot;F&quot;_-;\-* #,##0\ &quot;F&quot;_-;_-* &quot;-&quot;\ &quot;F&quot;_-;_-@_-"/>
    <numFmt numFmtId="189" formatCode="_(&quot;$&quot;\ * #,##0_);_(&quot;$&quot;\ * \(#,##0\);_(&quot;$&quot;\ * &quot;-&quot;_);_(@_)"/>
    <numFmt numFmtId="190" formatCode="_-* #,##0\ &quot;ñ&quot;_-;\-* #,##0\ &quot;ñ&quot;_-;_-* &quot;-&quot;\ &quot;ñ&quot;_-;_-@_-"/>
    <numFmt numFmtId="191" formatCode="_-* #,##0\ _ñ_-;\-* #,##0\ _ñ_-;_-* &quot;-&quot;\ _ñ_-;_-@_-"/>
    <numFmt numFmtId="192" formatCode="_-* #,##0\ _ñ_-;_-* #,##0\ _ñ\-;_-* &quot;-&quot;\ _ñ_-;_-@_-"/>
    <numFmt numFmtId="193" formatCode="_ &quot;\&quot;* #,##0_ ;_ &quot;\&quot;* \-#,##0_ ;_ &quot;\&quot;* &quot;-&quot;_ ;_ @_ "/>
    <numFmt numFmtId="194" formatCode="&quot;\&quot;#,##0.00;[Red]&quot;\&quot;\-#,##0.00"/>
    <numFmt numFmtId="195" formatCode="&quot;\&quot;#,##0;[Red]&quot;\&quot;\-#,##0"/>
    <numFmt numFmtId="196" formatCode="_ * #,##0_)\ &quot;F&quot;_ ;_ * \(#,##0\)\ &quot;F&quot;_ ;_ * &quot;-&quot;_)\ &quot;F&quot;_ ;_ @_ "/>
    <numFmt numFmtId="197" formatCode="_ * #,##0_)\ _$_ ;_ * \(#,##0\)\ _$_ ;_ * &quot;-&quot;_)\ _$_ ;_ @_ "/>
    <numFmt numFmtId="198" formatCode="_-&quot;F&quot;* #,##0_-;\-&quot;F&quot;* #,##0_-;_-&quot;F&quot;* &quot;-&quot;_-;_-@_-"/>
    <numFmt numFmtId="199" formatCode="_ * #,##0_ ;_ * \-#,##0_ ;_ * &quot;-&quot;_ ;_ @_ "/>
    <numFmt numFmtId="201" formatCode="_ * #,##0.00_ ;_ * \-#,##0.00_ ;_ * &quot;-&quot;??_ ;_ @_ "/>
    <numFmt numFmtId="203" formatCode="\$#,##0_);\(\$#,##0\)"/>
    <numFmt numFmtId="204" formatCode="#,##0.0_);\(#,##0.0\)"/>
    <numFmt numFmtId="205" formatCode="_(* #,##0.0000_);_(* \(#,##0.0000\);_(* &quot;-&quot;??_);_(@_)"/>
    <numFmt numFmtId="206" formatCode="0.0%;[Red]\(0.0%\)"/>
    <numFmt numFmtId="207" formatCode="_ * #,##0.00_)&quot;£&quot;_ ;_ * \(#,##0.00\)&quot;£&quot;_ ;_ * &quot;-&quot;??_)&quot;£&quot;_ ;_ @_ "/>
    <numFmt numFmtId="208" formatCode="_-&quot;$&quot;* #,##0.00_-;\-&quot;$&quot;* #,##0.00_-;_-&quot;$&quot;* &quot;-&quot;??_-;_-@_-"/>
    <numFmt numFmtId="209" formatCode="0.0%;\(0.0%\)"/>
    <numFmt numFmtId="210" formatCode="_-* #,##0.00\ &quot;F&quot;_-;\-* #,##0.00\ &quot;F&quot;_-;_-* &quot;-&quot;??\ &quot;F&quot;_-;_-@_-"/>
    <numFmt numFmtId="211" formatCode="0.000_)"/>
    <numFmt numFmtId="212" formatCode="_ * #,##0_)_đ_ ;_ * \(#,##0\)_đ_ ;_ * &quot;-&quot;_)_đ_ ;_ @_ "/>
    <numFmt numFmtId="213" formatCode="_-* #,##0.00\ _V_N_D_-;\-* #,##0.00\ _V_N_D_-;_-* &quot;-&quot;??\ _V_N_D_-;_-@_-"/>
    <numFmt numFmtId="214" formatCode="&quot;True&quot;;&quot;True&quot;;&quot;False&quot;"/>
    <numFmt numFmtId="215" formatCode="&quot;C&quot;#,##0.00_);\(&quot;C&quot;#,##0.00\)"/>
    <numFmt numFmtId="216" formatCode="_ &quot;R&quot;\ * #,##0_ ;_ &quot;R&quot;\ * \-#,##0_ ;_ &quot;R&quot;\ * &quot;-&quot;_ ;_ @_ "/>
    <numFmt numFmtId="217" formatCode="00.000"/>
    <numFmt numFmtId="218" formatCode="\$#,##0\ ;\(\$#,##0\)"/>
    <numFmt numFmtId="219" formatCode="&quot;C&quot;#,##0_);\(&quot;C&quot;#,##0\)"/>
    <numFmt numFmtId="220" formatCode="0.000"/>
    <numFmt numFmtId="221" formatCode="_(\§\g\ #,##0_);_(\§\g\ \(#,##0\);_(\§\g\ &quot;-&quot;??_);_(@_)"/>
    <numFmt numFmtId="222" formatCode="_(\§\g\ #,##0_);_(\§\g\ \(#,##0\);_(\§\g\ &quot;-&quot;_);_(@_)"/>
    <numFmt numFmtId="223" formatCode="&quot;C&quot;#,##0_);[Red]\(&quot;C&quot;#,##0\)"/>
    <numFmt numFmtId="224" formatCode="\§\g#,##0_);\(\§\g#,##0\)"/>
    <numFmt numFmtId="225" formatCode="_-&quot;VND&quot;* #,##0_-;\-&quot;VND&quot;* #,##0_-;_-&quot;VND&quot;* &quot;-&quot;_-;_-@_-"/>
    <numFmt numFmtId="226" formatCode="_(&quot;Rp&quot;* #,##0.00_);_(&quot;Rp&quot;* \(#,##0.00\);_(&quot;Rp&quot;* &quot;-&quot;??_);_(@_)"/>
    <numFmt numFmtId="227" formatCode="#,##0.00\ &quot;FB&quot;;[Red]\-#,##0.00\ &quot;FB&quot;"/>
    <numFmt numFmtId="228" formatCode="#,##0\ &quot;$&quot;;\-#,##0\ &quot;$&quot;"/>
    <numFmt numFmtId="229" formatCode="&quot;$&quot;#,##0;\-&quot;$&quot;#,##0"/>
    <numFmt numFmtId="230" formatCode="_-* #,##0\ _F_B_-;\-* #,##0\ _F_B_-;_-* &quot;-&quot;\ _F_B_-;_-@_-"/>
    <numFmt numFmtId="231" formatCode="#,##0_);\-#,##0_)"/>
    <numFmt numFmtId="232" formatCode="#,##0\ &quot;$&quot;_);\(#,##0\ &quot;$&quot;\)"/>
    <numFmt numFmtId="233" formatCode="#,###"/>
    <numFmt numFmtId="234" formatCode="#,##0\ &quot;$&quot;_);[Red]\(#,##0\ &quot;$&quot;\)"/>
    <numFmt numFmtId="235" formatCode="&quot;$&quot;###,0&quot;.&quot;00_);[Red]\(&quot;$&quot;###,0&quot;.&quot;00\)"/>
    <numFmt numFmtId="236" formatCode="&quot;\&quot;#,##0;[Red]\-&quot;\&quot;#,##0"/>
    <numFmt numFmtId="237" formatCode="&quot;\&quot;#,##0.00;\-&quot;\&quot;#,##0.00"/>
    <numFmt numFmtId="238" formatCode="#,##0.00_);\-#,##0.00_)"/>
    <numFmt numFmtId="239" formatCode="#,##0.000_);\(#,##0.000\)"/>
    <numFmt numFmtId="240" formatCode="#"/>
    <numFmt numFmtId="241" formatCode="&quot;¡Ì&quot;#,##0;[Red]\-&quot;¡Ì&quot;#,##0"/>
    <numFmt numFmtId="242" formatCode="#,##0.00\ &quot;F&quot;;[Red]\-#,##0.00\ &quot;F&quot;"/>
    <numFmt numFmtId="243" formatCode="0.00000000000E+00;\?"/>
    <numFmt numFmtId="244" formatCode="#,##0.00\ \ "/>
    <numFmt numFmtId="245" formatCode="0.00000"/>
    <numFmt numFmtId="246" formatCode="_ * #,##0_ ;_ * \-#,##0_ ;_ * &quot;-&quot;??_ ;_ @_ "/>
    <numFmt numFmtId="247" formatCode="_(* #.##0.00_);_(* \(#.##0.00\);_(* &quot;-&quot;??_);_(@_)"/>
    <numFmt numFmtId="248" formatCode="#,##0.00\ \ \ \ "/>
    <numFmt numFmtId="249" formatCode="&quot;$&quot;#,##0;[Red]\-&quot;$&quot;#,##0"/>
    <numFmt numFmtId="250" formatCode="#,##0\ &quot;F&quot;;[Red]\-#,##0\ &quot;F&quot;"/>
    <numFmt numFmtId="251" formatCode="_ * #.##._ ;_ * \-#.##._ ;_ * &quot;-&quot;??_ ;_ @_ⴆ"/>
    <numFmt numFmtId="252" formatCode="#,##0\ &quot;F&quot;;\-#,##0\ &quot;F&quot;"/>
    <numFmt numFmtId="253" formatCode="_-* ###,0&quot;.&quot;00_-;\-* ###,0&quot;.&quot;00_-;_-* &quot;-&quot;??_-;_-@_-"/>
    <numFmt numFmtId="254" formatCode="_-* #,##0\ _F_-;\-* #,##0\ _F_-;_-* &quot;-&quot;??\ _F_-;_-@_-"/>
    <numFmt numFmtId="255" formatCode="_-&quot;$&quot;* ###,0&quot;.&quot;00_-;\-&quot;$&quot;* ###,0&quot;.&quot;00_-;_-&quot;$&quot;* &quot;-&quot;??_-;_-@_-"/>
    <numFmt numFmtId="256" formatCode="#,##0.00\ &quot;F&quot;;\-#,##0.00\ &quot;F&quot;"/>
    <numFmt numFmtId="257" formatCode="&quot;\&quot;#,##0;&quot;\&quot;&quot;\&quot;&quot;\&quot;&quot;\&quot;&quot;\&quot;&quot;\&quot;&quot;\&quot;\-#,##0"/>
    <numFmt numFmtId="258" formatCode="0.0%"/>
    <numFmt numFmtId="259" formatCode="#,##0;[Red]#,##0"/>
    <numFmt numFmtId="260" formatCode="#,##0.00;[Red]#,##0.00"/>
    <numFmt numFmtId="261" formatCode="0;[Red]0"/>
  </numFmts>
  <fonts count="235">
    <font>
      <sz val="10"/>
      <name val="Arial"/>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amily val="2"/>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amily val="2"/>
    </font>
    <font>
      <sz val="10"/>
      <name val="Arial"/>
      <family val="2"/>
      <charset val="163"/>
    </font>
    <font>
      <b/>
      <sz val="10"/>
      <name val="Helv"/>
      <family val="2"/>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amily val="2"/>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amily val="2"/>
    </font>
    <font>
      <sz val="10"/>
      <name val=".VnAvant"/>
      <family val="2"/>
    </font>
    <font>
      <sz val="7"/>
      <name val="Small Fonts"/>
      <family val="2"/>
    </font>
    <font>
      <b/>
      <sz val="12"/>
      <name val="VN-NTime"/>
    </font>
    <font>
      <b/>
      <i/>
      <sz val="16"/>
      <name val="Helv"/>
      <family val="2"/>
    </font>
    <font>
      <sz val="12"/>
      <name val="바탕체"/>
      <family val="1"/>
      <charset val="129"/>
    </font>
    <font>
      <sz val="11"/>
      <color indexed="8"/>
      <name val="Arial"/>
      <family val="2"/>
      <charset val="163"/>
    </font>
    <font>
      <sz val="14"/>
      <name val="Times New Roman"/>
      <family val="1"/>
      <charset val="163"/>
    </font>
    <font>
      <sz val="11"/>
      <color indexed="8"/>
      <name val="Helvetica Neue"/>
      <family val="2"/>
    </font>
    <font>
      <b/>
      <sz val="11"/>
      <name val="Arial"/>
      <family val="2"/>
    </font>
    <font>
      <sz val="14"/>
      <color indexed="8"/>
      <name val="Times New Roman"/>
      <family val="2"/>
    </font>
    <font>
      <sz val="12"/>
      <name val="Helv"/>
      <family val="2"/>
    </font>
    <font>
      <b/>
      <sz val="10"/>
      <name val="MS Sans Serif"/>
      <family val="2"/>
    </font>
    <font>
      <sz val="8"/>
      <name val="Wingdings"/>
      <charset val="2"/>
    </font>
    <font>
      <sz val="8"/>
      <name val="Helv"/>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amily val="2"/>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amily val="2"/>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b/>
      <sz val="13"/>
      <color rgb="FF000000"/>
      <name val="Times New Roman"/>
      <family val="1"/>
    </font>
    <font>
      <i/>
      <sz val="13"/>
      <color rgb="FF000000"/>
      <name val="Times New Roman"/>
      <family val="1"/>
    </font>
    <font>
      <b/>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4"/>
      <color rgb="FF000000"/>
      <name val="Times New Roman"/>
      <family val="1"/>
    </font>
    <font>
      <b/>
      <sz val="12"/>
      <color rgb="FFFF0000"/>
      <name val="Times New Roman"/>
      <family val="1"/>
    </font>
    <font>
      <sz val="12"/>
      <color rgb="FFFF0000"/>
      <name val="Times New Roman"/>
      <family val="1"/>
    </font>
    <font>
      <sz val="9"/>
      <color indexed="81"/>
      <name val="Tahoma"/>
      <family val="2"/>
    </font>
    <font>
      <b/>
      <sz val="9"/>
      <color indexed="81"/>
      <name val="Tahoma"/>
      <family val="2"/>
    </font>
    <font>
      <i/>
      <sz val="13"/>
      <name val="Times New Roman"/>
      <family val="1"/>
    </font>
    <font>
      <i/>
      <sz val="12"/>
      <color theme="1"/>
      <name val="Times New Roman"/>
      <family val="1"/>
    </font>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sz val="12"/>
      <name val=".VnTime"/>
      <family val="2"/>
    </font>
    <font>
      <b/>
      <i/>
      <sz val="12"/>
      <name val="Times New Roman"/>
      <family val="1"/>
    </font>
    <font>
      <b/>
      <i/>
      <sz val="12"/>
      <color rgb="FF000000"/>
      <name val="Times New Roman"/>
      <family val="1"/>
    </font>
    <font>
      <b/>
      <i/>
      <sz val="13"/>
      <color theme="1"/>
      <name val="Times New Roman"/>
      <family val="1"/>
    </font>
    <font>
      <b/>
      <u/>
      <sz val="12"/>
      <name val="Times New Roman"/>
      <family val="1"/>
    </font>
    <font>
      <sz val="12"/>
      <color theme="0"/>
      <name val="Times New Roman"/>
      <family val="1"/>
    </font>
    <font>
      <sz val="14"/>
      <color theme="1"/>
      <name val="Times New Roman"/>
      <family val="1"/>
    </font>
    <font>
      <b/>
      <sz val="10"/>
      <name val="Arial"/>
      <family val="2"/>
    </font>
    <font>
      <i/>
      <sz val="11"/>
      <name val="Times New Roman"/>
      <family val="1"/>
    </font>
    <font>
      <b/>
      <sz val="10"/>
      <color rgb="FF000000"/>
      <name val="Times New Roman"/>
      <family val="1"/>
    </font>
    <font>
      <i/>
      <sz val="10"/>
      <color rgb="FF000000"/>
      <name val="Times New Roman"/>
      <family val="1"/>
    </font>
    <font>
      <b/>
      <sz val="6"/>
      <name val="Times New Roman"/>
      <family val="1"/>
    </font>
    <font>
      <b/>
      <sz val="6"/>
      <color rgb="FF000000"/>
      <name val="Times New Roman"/>
      <family val="1"/>
    </font>
    <font>
      <i/>
      <sz val="6"/>
      <color rgb="FF000000"/>
      <name val="Times New Roman"/>
      <family val="1"/>
    </font>
    <font>
      <sz val="6"/>
      <color theme="1"/>
      <name val="Times New Roman"/>
      <family val="1"/>
    </font>
    <font>
      <b/>
      <sz val="10"/>
      <name val="Times New Roman"/>
      <family val="1"/>
    </font>
    <font>
      <b/>
      <u/>
      <sz val="6"/>
      <name val="Times New Roman"/>
      <family val="1"/>
    </font>
    <font>
      <sz val="6"/>
      <name val="Arial"/>
      <family val="2"/>
    </font>
    <font>
      <sz val="6"/>
      <name val="Times New Roman"/>
      <family val="1"/>
    </font>
    <font>
      <b/>
      <sz val="6"/>
      <color theme="1"/>
      <name val="Times New Roman"/>
      <family val="1"/>
    </font>
    <font>
      <b/>
      <sz val="10"/>
      <color theme="1"/>
      <name val="Times New Roman"/>
      <family val="1"/>
    </font>
    <font>
      <i/>
      <sz val="4"/>
      <color rgb="FF000000"/>
      <name val="Times New Roman"/>
      <family val="1"/>
    </font>
    <font>
      <sz val="4"/>
      <color theme="1"/>
      <name val="Times New Roman"/>
      <family val="1"/>
    </font>
    <font>
      <i/>
      <sz val="4"/>
      <name val="Times New Roman"/>
      <family val="1"/>
    </font>
    <font>
      <sz val="4"/>
      <color rgb="FF000000"/>
      <name val="Times New Roman"/>
      <family val="1"/>
    </font>
    <font>
      <sz val="4"/>
      <name val="Arial"/>
      <family val="2"/>
    </font>
    <font>
      <sz val="4"/>
      <name val="Times New Roman"/>
      <family val="1"/>
    </font>
    <font>
      <i/>
      <sz val="4"/>
      <color theme="1"/>
      <name val="Times New Roman"/>
      <family val="1"/>
    </font>
    <font>
      <sz val="11"/>
      <name val="Calibri"/>
      <family val="2"/>
      <scheme val="minor"/>
    </font>
    <font>
      <i/>
      <sz val="10"/>
      <name val="Times New Roman"/>
      <family val="1"/>
    </font>
    <font>
      <sz val="6"/>
      <name val="Calibri"/>
      <family val="2"/>
      <scheme val="minor"/>
    </font>
    <font>
      <sz val="4"/>
      <name val="Calibri"/>
      <family val="2"/>
      <scheme val="minor"/>
    </font>
    <font>
      <b/>
      <u/>
      <sz val="14"/>
      <name val="Times New Roman"/>
      <family val="1"/>
    </font>
    <font>
      <b/>
      <sz val="18"/>
      <name val="Times New Roman"/>
      <family val="1"/>
    </font>
    <font>
      <i/>
      <sz val="16"/>
      <name val="Times New Roman"/>
      <family val="1"/>
    </font>
    <font>
      <i/>
      <sz val="14"/>
      <name val="Times New Roman"/>
      <family val="1"/>
    </font>
    <font>
      <b/>
      <sz val="15"/>
      <name val="Times New Roman"/>
      <family val="1"/>
    </font>
    <font>
      <sz val="15"/>
      <name val="Calibri"/>
      <family val="2"/>
      <scheme val="minor"/>
    </font>
    <font>
      <b/>
      <sz val="11"/>
      <name val="Calibri"/>
      <family val="2"/>
      <scheme val="minor"/>
    </font>
    <font>
      <sz val="12"/>
      <name val="Calibri"/>
      <family val="2"/>
      <scheme val="minor"/>
    </font>
    <font>
      <sz val="11"/>
      <name val="Times New Roman"/>
      <family val="1"/>
    </font>
    <font>
      <b/>
      <sz val="16"/>
      <name val="Times New Roman"/>
      <family val="1"/>
    </font>
    <font>
      <sz val="14"/>
      <name val="Times New Roman"/>
      <family val="2"/>
    </font>
    <font>
      <i/>
      <sz val="6"/>
      <name val="Times New Roman"/>
      <family val="1"/>
    </font>
    <font>
      <sz val="10"/>
      <name val="Times New Roman"/>
      <family val="2"/>
    </font>
    <font>
      <i/>
      <sz val="9"/>
      <name val="Times New Roman"/>
      <family val="1"/>
    </font>
    <font>
      <b/>
      <i/>
      <sz val="10"/>
      <name val="Times New Roman"/>
      <family val="1"/>
    </font>
    <font>
      <b/>
      <u/>
      <sz val="12"/>
      <color rgb="FF000000"/>
      <name val="Times New Roman"/>
      <family val="1"/>
    </font>
    <font>
      <sz val="6"/>
      <color theme="1"/>
      <name val="Times New Roman"/>
      <family val="2"/>
    </font>
    <font>
      <sz val="6"/>
      <name val="Times New Roman"/>
      <family val="2"/>
    </font>
    <font>
      <b/>
      <i/>
      <sz val="6"/>
      <name val="Times New Roman"/>
      <family val="2"/>
    </font>
    <font>
      <sz val="10"/>
      <color indexed="8"/>
      <name val="Times New Roman"/>
      <family val="1"/>
    </font>
    <font>
      <sz val="10"/>
      <color theme="1"/>
      <name val="Times New Roman"/>
      <family val="1"/>
    </font>
    <font>
      <i/>
      <sz val="14"/>
      <color rgb="FF000000"/>
      <name val="Times New Roman"/>
      <family val="1"/>
    </font>
    <font>
      <sz val="10"/>
      <color theme="1"/>
      <name val="Times New Roman"/>
      <family val="2"/>
    </font>
    <font>
      <sz val="15"/>
      <name val="Times New Roman"/>
      <family val="1"/>
    </font>
    <font>
      <b/>
      <sz val="12"/>
      <name val="Calibri"/>
      <family val="2"/>
      <scheme val="minor"/>
    </font>
    <font>
      <b/>
      <u/>
      <sz val="13"/>
      <name val="Times New Roman"/>
      <family val="1"/>
    </font>
  </fonts>
  <fills count="2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1041">
    <xf numFmtId="0" fontId="0" fillId="0" borderId="0"/>
    <xf numFmtId="176" fontId="21" fillId="0" borderId="0" applyFont="0" applyFill="0" applyBorder="0" applyAlignment="0" applyProtection="0"/>
    <xf numFmtId="0" fontId="9" fillId="0" borderId="0" applyNumberFormat="0" applyFill="0" applyBorder="0" applyAlignment="0" applyProtection="0"/>
    <xf numFmtId="0" fontId="22" fillId="0" borderId="0"/>
    <xf numFmtId="3" fontId="23" fillId="0" borderId="1"/>
    <xf numFmtId="177" fontId="24" fillId="0" borderId="2" applyFont="0" applyBorder="0"/>
    <xf numFmtId="0" fontId="25" fillId="0" borderId="0"/>
    <xf numFmtId="178" fontId="9" fillId="0" borderId="0" applyFont="0" applyFill="0" applyBorder="0" applyAlignment="0" applyProtection="0"/>
    <xf numFmtId="0" fontId="26" fillId="0" borderId="0" applyFont="0" applyFill="0" applyBorder="0" applyAlignment="0" applyProtection="0"/>
    <xf numFmtId="179" fontId="9" fillId="0" borderId="0" applyFont="0" applyFill="0" applyBorder="0" applyAlignment="0" applyProtection="0"/>
    <xf numFmtId="0" fontId="27" fillId="0" borderId="0" applyNumberFormat="0" applyFill="0" applyBorder="0" applyAlignment="0" applyProtection="0"/>
    <xf numFmtId="0" fontId="28" fillId="0" borderId="0" applyFont="0" applyFill="0" applyBorder="0" applyAlignment="0" applyProtection="0"/>
    <xf numFmtId="0" fontId="29" fillId="0" borderId="3"/>
    <xf numFmtId="180" fontId="25"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165" fontId="31" fillId="0" borderId="0" applyFont="0" applyFill="0" applyBorder="0" applyAlignment="0" applyProtection="0"/>
    <xf numFmtId="0" fontId="32"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3" fillId="0" borderId="0"/>
    <xf numFmtId="0" fontId="27" fillId="0" borderId="0" applyNumberFormat="0" applyFill="0" applyBorder="0" applyAlignment="0" applyProtection="0"/>
    <xf numFmtId="168" fontId="9" fillId="0" borderId="0" applyFon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35" fillId="0" borderId="0"/>
    <xf numFmtId="0" fontId="35" fillId="0" borderId="0"/>
    <xf numFmtId="0" fontId="35" fillId="0" borderId="0"/>
    <xf numFmtId="182" fontId="2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3" fontId="9"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166" fontId="34" fillId="0" borderId="0" applyFont="0" applyFill="0" applyBorder="0" applyAlignment="0" applyProtection="0"/>
    <xf numFmtId="0" fontId="36" fillId="0" borderId="0"/>
    <xf numFmtId="0" fontId="36" fillId="0" borderId="0"/>
    <xf numFmtId="0" fontId="25" fillId="0" borderId="0" applyNumberFormat="0" applyFill="0" applyBorder="0" applyAlignment="0" applyProtection="0"/>
    <xf numFmtId="0" fontId="36" fillId="0" borderId="0"/>
    <xf numFmtId="166" fontId="34"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166" fontId="34" fillId="0" borderId="0" applyFon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0" fontId="36" fillId="0" borderId="0"/>
    <xf numFmtId="0" fontId="36" fillId="0" borderId="0"/>
    <xf numFmtId="0" fontId="36" fillId="0" borderId="0"/>
    <xf numFmtId="0" fontId="35" fillId="0" borderId="0" applyFont="0" applyFill="0" applyBorder="0" applyAlignment="0" applyProtection="0"/>
    <xf numFmtId="0" fontId="35" fillId="0" borderId="0" applyFont="0" applyFill="0" applyBorder="0" applyAlignment="0" applyProtection="0"/>
    <xf numFmtId="0" fontId="25" fillId="0" borderId="0" applyNumberFormat="0" applyFill="0" applyBorder="0" applyAlignment="0" applyProtection="0"/>
    <xf numFmtId="0" fontId="36" fillId="0" borderId="0"/>
    <xf numFmtId="0" fontId="36" fillId="0" borderId="0"/>
    <xf numFmtId="181" fontId="34" fillId="0" borderId="0" applyFont="0" applyFill="0" applyBorder="0" applyAlignment="0" applyProtection="0"/>
    <xf numFmtId="176"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2" fontId="21" fillId="0" borderId="0" applyFont="0" applyFill="0" applyBorder="0" applyAlignment="0" applyProtection="0"/>
    <xf numFmtId="166" fontId="34" fillId="0" borderId="0" applyFont="0" applyFill="0" applyBorder="0" applyAlignment="0" applyProtection="0"/>
    <xf numFmtId="169" fontId="21" fillId="0" borderId="0" applyFont="0" applyFill="0" applyBorder="0" applyAlignment="0" applyProtection="0"/>
    <xf numFmtId="0"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8" fontId="21" fillId="0" borderId="0" applyFont="0" applyFill="0" applyBorder="0" applyAlignment="0" applyProtection="0"/>
    <xf numFmtId="181"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8" fontId="34" fillId="0" borderId="0" applyFont="0" applyFill="0" applyBorder="0" applyAlignment="0" applyProtection="0"/>
    <xf numFmtId="189" fontId="34" fillId="0" borderId="0" applyFont="0" applyFill="0" applyBorder="0" applyAlignment="0" applyProtection="0"/>
    <xf numFmtId="188" fontId="21" fillId="0" borderId="0" applyFont="0" applyFill="0" applyBorder="0" applyAlignment="0" applyProtection="0"/>
    <xf numFmtId="189" fontId="34" fillId="0" borderId="0" applyFont="0" applyFill="0" applyBorder="0" applyAlignment="0" applyProtection="0"/>
    <xf numFmtId="188" fontId="34" fillId="0" borderId="0" applyFont="0" applyFill="0" applyBorder="0" applyAlignment="0" applyProtection="0"/>
    <xf numFmtId="190" fontId="34" fillId="0" borderId="0" applyFont="0" applyFill="0" applyBorder="0" applyAlignment="0" applyProtection="0"/>
    <xf numFmtId="0"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169" fontId="21"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88" fontId="34" fillId="0" borderId="0" applyFont="0" applyFill="0" applyBorder="0" applyAlignment="0" applyProtection="0"/>
    <xf numFmtId="189" fontId="34" fillId="0" borderId="0" applyFont="0" applyFill="0" applyBorder="0" applyAlignment="0" applyProtection="0"/>
    <xf numFmtId="188" fontId="21" fillId="0" borderId="0" applyFont="0" applyFill="0" applyBorder="0" applyAlignment="0" applyProtection="0"/>
    <xf numFmtId="189" fontId="34" fillId="0" borderId="0" applyFont="0" applyFill="0" applyBorder="0" applyAlignment="0" applyProtection="0"/>
    <xf numFmtId="188" fontId="34" fillId="0" borderId="0" applyFont="0" applyFill="0" applyBorder="0" applyAlignment="0" applyProtection="0"/>
    <xf numFmtId="190" fontId="34"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41" fontId="34" fillId="0" borderId="0" applyFont="0" applyFill="0" applyBorder="0" applyAlignment="0" applyProtection="0"/>
    <xf numFmtId="0"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68" fontId="21" fillId="0" borderId="0" applyFont="0" applyFill="0" applyBorder="0" applyAlignment="0" applyProtection="0"/>
    <xf numFmtId="176"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2" fontId="2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8" fontId="34" fillId="0" borderId="0" applyFont="0" applyFill="0" applyBorder="0" applyAlignment="0" applyProtection="0"/>
    <xf numFmtId="189" fontId="34" fillId="0" borderId="0" applyFont="0" applyFill="0" applyBorder="0" applyAlignment="0" applyProtection="0"/>
    <xf numFmtId="188" fontId="21" fillId="0" borderId="0" applyFont="0" applyFill="0" applyBorder="0" applyAlignment="0" applyProtection="0"/>
    <xf numFmtId="189" fontId="34" fillId="0" borderId="0" applyFont="0" applyFill="0" applyBorder="0" applyAlignment="0" applyProtection="0"/>
    <xf numFmtId="188" fontId="34" fillId="0" borderId="0" applyFont="0" applyFill="0" applyBorder="0" applyAlignment="0" applyProtection="0"/>
    <xf numFmtId="0" fontId="25" fillId="0" borderId="0" applyNumberFormat="0" applyFill="0" applyBorder="0" applyAlignment="0" applyProtection="0"/>
    <xf numFmtId="0" fontId="38" fillId="0" borderId="0"/>
    <xf numFmtId="0" fontId="36" fillId="0" borderId="0"/>
    <xf numFmtId="166" fontId="34" fillId="0" borderId="0" applyFont="0" applyFill="0" applyBorder="0" applyAlignment="0" applyProtection="0"/>
    <xf numFmtId="166" fontId="34" fillId="0" borderId="0" applyFont="0" applyFill="0" applyBorder="0" applyAlignment="0" applyProtection="0"/>
    <xf numFmtId="0" fontId="36" fillId="0" borderId="0"/>
    <xf numFmtId="19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8" fontId="21"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41" fontId="34" fillId="0" borderId="0" applyFont="0" applyFill="0" applyBorder="0" applyAlignment="0" applyProtection="0"/>
    <xf numFmtId="0"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6"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2" fontId="21" fillId="0" borderId="0" applyFont="0" applyFill="0" applyBorder="0" applyAlignment="0" applyProtection="0"/>
    <xf numFmtId="169" fontId="21" fillId="0" borderId="0" applyFont="0" applyFill="0" applyBorder="0" applyAlignment="0" applyProtection="0"/>
    <xf numFmtId="166" fontId="3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6" fontId="34"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25" fillId="0" borderId="0" applyNumberFormat="0" applyFill="0" applyBorder="0" applyAlignment="0" applyProtection="0"/>
    <xf numFmtId="0" fontId="36" fillId="0" borderId="0"/>
    <xf numFmtId="0" fontId="36" fillId="0" borderId="0"/>
    <xf numFmtId="193" fontId="39" fillId="0" borderId="0" applyFont="0" applyFill="0" applyBorder="0" applyAlignment="0" applyProtection="0"/>
    <xf numFmtId="194" fontId="40" fillId="0" borderId="0" applyFont="0" applyFill="0" applyBorder="0" applyAlignment="0" applyProtection="0"/>
    <xf numFmtId="195" fontId="40" fillId="0" borderId="0" applyFont="0" applyFill="0" applyBorder="0" applyAlignment="0" applyProtection="0"/>
    <xf numFmtId="0" fontId="41" fillId="0" borderId="0"/>
    <xf numFmtId="0" fontId="41" fillId="0" borderId="0"/>
    <xf numFmtId="0" fontId="42" fillId="0" borderId="0"/>
    <xf numFmtId="0" fontId="2" fillId="0" borderId="0"/>
    <xf numFmtId="1" fontId="43" fillId="0" borderId="1" applyBorder="0" applyAlignment="0">
      <alignment horizontal="center"/>
    </xf>
    <xf numFmtId="3" fontId="23" fillId="0" borderId="1"/>
    <xf numFmtId="3" fontId="23" fillId="0" borderId="1"/>
    <xf numFmtId="0" fontId="44" fillId="2" borderId="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0" fontId="44" fillId="2" borderId="0"/>
    <xf numFmtId="0" fontId="44" fillId="2" borderId="0"/>
    <xf numFmtId="0" fontId="45" fillId="2" borderId="0"/>
    <xf numFmtId="0" fontId="45" fillId="2" borderId="0"/>
    <xf numFmtId="0" fontId="153" fillId="2" borderId="0"/>
    <xf numFmtId="0" fontId="45" fillId="2" borderId="0"/>
    <xf numFmtId="193" fontId="39" fillId="0" borderId="0" applyFont="0" applyFill="0" applyBorder="0" applyAlignment="0" applyProtection="0"/>
    <xf numFmtId="0" fontId="44" fillId="2" borderId="0"/>
    <xf numFmtId="0" fontId="45" fillId="2" borderId="0"/>
    <xf numFmtId="0" fontId="153" fillId="2" borderId="0"/>
    <xf numFmtId="0" fontId="45" fillId="2" borderId="0"/>
    <xf numFmtId="0" fontId="45" fillId="2" borderId="0"/>
    <xf numFmtId="0" fontId="44" fillId="2" borderId="0"/>
    <xf numFmtId="0" fontId="44" fillId="2" borderId="0"/>
    <xf numFmtId="0" fontId="46" fillId="0" borderId="0" applyFont="0" applyFill="0" applyBorder="0" applyAlignment="0">
      <alignment horizontal="left"/>
    </xf>
    <xf numFmtId="0" fontId="46" fillId="0" borderId="0" applyFont="0" applyFill="0" applyBorder="0" applyAlignment="0">
      <alignment horizontal="left"/>
    </xf>
    <xf numFmtId="0" fontId="45" fillId="2" borderId="0"/>
    <xf numFmtId="193" fontId="39" fillId="0" borderId="0" applyFont="0" applyFill="0" applyBorder="0" applyAlignment="0" applyProtection="0"/>
    <xf numFmtId="193" fontId="39" fillId="0" borderId="0" applyFont="0" applyFill="0" applyBorder="0" applyAlignment="0" applyProtection="0"/>
    <xf numFmtId="0" fontId="44" fillId="2" borderId="0"/>
    <xf numFmtId="0" fontId="44" fillId="2" borderId="0"/>
    <xf numFmtId="0" fontId="44" fillId="2" borderId="0"/>
    <xf numFmtId="0" fontId="47" fillId="0" borderId="1" applyNumberFormat="0" applyFont="0" applyBorder="0">
      <alignment horizontal="left" indent="2"/>
    </xf>
    <xf numFmtId="0" fontId="46" fillId="0" borderId="0" applyFont="0" applyFill="0" applyBorder="0" applyAlignment="0">
      <alignment horizontal="left"/>
    </xf>
    <xf numFmtId="0" fontId="46" fillId="0" borderId="0" applyFont="0" applyFill="0" applyBorder="0" applyAlignment="0">
      <alignment horizontal="left"/>
    </xf>
    <xf numFmtId="0" fontId="48" fillId="3" borderId="4" applyFont="0" applyFill="0" applyAlignment="0">
      <alignment vertical="center" wrapText="1"/>
    </xf>
    <xf numFmtId="9" fontId="49" fillId="0" borderId="0" applyBorder="0" applyAlignment="0" applyProtection="0"/>
    <xf numFmtId="0" fontId="50" fillId="2" borderId="0"/>
    <xf numFmtId="0" fontId="50"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9" fillId="0" borderId="0"/>
    <xf numFmtId="0" fontId="27" fillId="0" borderId="0"/>
    <xf numFmtId="0" fontId="51" fillId="2" borderId="0"/>
    <xf numFmtId="0" fontId="51"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1" fillId="2" borderId="0"/>
    <xf numFmtId="0" fontId="52" fillId="0" borderId="0">
      <alignment wrapText="1"/>
    </xf>
    <xf numFmtId="0" fontId="52"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25" fillId="0" borderId="0"/>
    <xf numFmtId="0" fontId="25" fillId="0" borderId="0"/>
    <xf numFmtId="0" fontId="25" fillId="0" borderId="0"/>
    <xf numFmtId="0" fontId="10" fillId="0" borderId="0"/>
    <xf numFmtId="196" fontId="53" fillId="0" borderId="0" applyFont="0" applyFill="0" applyBorder="0" applyAlignment="0" applyProtection="0"/>
    <xf numFmtId="0" fontId="54" fillId="0" borderId="0" applyFont="0" applyFill="0" applyBorder="0" applyAlignment="0" applyProtection="0"/>
    <xf numFmtId="171" fontId="55" fillId="0" borderId="0" applyFont="0" applyFill="0" applyBorder="0" applyAlignment="0" applyProtection="0"/>
    <xf numFmtId="197" fontId="53" fillId="0" borderId="0" applyFont="0" applyFill="0" applyBorder="0" applyAlignment="0" applyProtection="0"/>
    <xf numFmtId="0" fontId="54" fillId="0" borderId="0" applyFont="0" applyFill="0" applyBorder="0" applyAlignment="0" applyProtection="0"/>
    <xf numFmtId="198" fontId="53" fillId="0" borderId="0" applyFont="0" applyFill="0" applyBorder="0" applyAlignment="0" applyProtection="0"/>
    <xf numFmtId="0" fontId="56" fillId="0" borderId="0">
      <alignment horizontal="center" wrapText="1"/>
      <protection locked="0"/>
    </xf>
    <xf numFmtId="0" fontId="57" fillId="0" borderId="0" applyNumberFormat="0" applyBorder="0" applyAlignment="0">
      <alignment horizontal="center"/>
    </xf>
    <xf numFmtId="199" fontId="58" fillId="0" borderId="0" applyFont="0" applyFill="0" applyBorder="0" applyAlignment="0" applyProtection="0"/>
    <xf numFmtId="0" fontId="54" fillId="0" borderId="0" applyFont="0" applyFill="0" applyBorder="0" applyAlignment="0" applyProtection="0"/>
    <xf numFmtId="201" fontId="58" fillId="0" borderId="0" applyFont="0" applyFill="0" applyBorder="0" applyAlignment="0" applyProtection="0"/>
    <xf numFmtId="0" fontId="54" fillId="0" borderId="0" applyFont="0" applyFill="0" applyBorder="0" applyAlignment="0" applyProtection="0"/>
    <xf numFmtId="176" fontId="21" fillId="0" borderId="0" applyFont="0" applyFill="0" applyBorder="0" applyAlignment="0" applyProtection="0"/>
    <xf numFmtId="0" fontId="59" fillId="0" borderId="0" applyNumberFormat="0" applyFill="0" applyBorder="0" applyAlignment="0" applyProtection="0"/>
    <xf numFmtId="0" fontId="54" fillId="0" borderId="0"/>
    <xf numFmtId="0" fontId="60" fillId="0" borderId="0"/>
    <xf numFmtId="0" fontId="2" fillId="0" borderId="0"/>
    <xf numFmtId="0" fontId="54" fillId="0" borderId="0"/>
    <xf numFmtId="0" fontId="61" fillId="0" borderId="0"/>
    <xf numFmtId="0" fontId="62" fillId="0" borderId="0"/>
    <xf numFmtId="0" fontId="63" fillId="0" borderId="0"/>
    <xf numFmtId="203" fontId="9" fillId="0" borderId="0" applyFill="0" applyBorder="0" applyAlignment="0"/>
    <xf numFmtId="204" fontId="64" fillId="0" borderId="0" applyFill="0" applyBorder="0" applyAlignment="0"/>
    <xf numFmtId="205" fontId="64" fillId="0" borderId="0" applyFill="0" applyBorder="0" applyAlignment="0"/>
    <xf numFmtId="206" fontId="64" fillId="0" borderId="0" applyFill="0" applyBorder="0" applyAlignment="0"/>
    <xf numFmtId="207" fontId="65" fillId="0" borderId="0" applyFill="0" applyBorder="0" applyAlignment="0"/>
    <xf numFmtId="208" fontId="64" fillId="0" borderId="0" applyFill="0" applyBorder="0" applyAlignment="0"/>
    <xf numFmtId="209" fontId="64" fillId="0" borderId="0" applyFill="0" applyBorder="0" applyAlignment="0"/>
    <xf numFmtId="204" fontId="64" fillId="0" borderId="0" applyFill="0" applyBorder="0" applyAlignment="0"/>
    <xf numFmtId="0" fontId="66" fillId="0" borderId="0"/>
    <xf numFmtId="210" fontId="34" fillId="0" borderId="0" applyFont="0" applyFill="0" applyBorder="0" applyAlignment="0" applyProtection="0"/>
    <xf numFmtId="177" fontId="16" fillId="0" borderId="0" applyFont="0" applyFill="0" applyBorder="0" applyAlignment="0" applyProtection="0"/>
    <xf numFmtId="1" fontId="74" fillId="0" borderId="5" applyBorder="0"/>
    <xf numFmtId="43" fontId="1" fillId="0" borderId="0" applyFont="0" applyFill="0" applyBorder="0" applyAlignment="0" applyProtection="0"/>
    <xf numFmtId="211" fontId="67" fillId="0" borderId="0"/>
    <xf numFmtId="211" fontId="67" fillId="0" borderId="0"/>
    <xf numFmtId="211" fontId="67" fillId="0" borderId="0"/>
    <xf numFmtId="211" fontId="67" fillId="0" borderId="0"/>
    <xf numFmtId="211" fontId="67" fillId="0" borderId="0"/>
    <xf numFmtId="211" fontId="67" fillId="0" borderId="0"/>
    <xf numFmtId="211" fontId="67" fillId="0" borderId="0"/>
    <xf numFmtId="211" fontId="67" fillId="0" borderId="0"/>
    <xf numFmtId="212" fontId="68" fillId="0" borderId="0" applyFont="0" applyFill="0" applyBorder="0" applyAlignment="0" applyProtection="0"/>
    <xf numFmtId="199" fontId="69" fillId="0" borderId="0" applyFont="0" applyFill="0" applyBorder="0" applyAlignment="0" applyProtection="0"/>
    <xf numFmtId="208" fontId="64" fillId="0" borderId="0" applyFont="0" applyFill="0" applyBorder="0" applyAlignment="0" applyProtection="0"/>
    <xf numFmtId="43" fontId="69"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01" fontId="6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3" fontId="27" fillId="0" borderId="0" applyFont="0" applyFill="0" applyBorder="0" applyAlignment="0" applyProtection="0"/>
    <xf numFmtId="43" fontId="11" fillId="0" borderId="0" applyFont="0" applyFill="0" applyBorder="0" applyAlignment="0" applyProtection="0"/>
    <xf numFmtId="174" fontId="20" fillId="0" borderId="0" applyFont="0" applyFill="0" applyBorder="0" applyAlignment="0" applyProtection="0"/>
    <xf numFmtId="214" fontId="2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174" fontId="70" fillId="0" borderId="0" applyFont="0" applyFill="0" applyBorder="0" applyAlignment="0" applyProtection="0"/>
    <xf numFmtId="215" fontId="35" fillId="0" borderId="0"/>
    <xf numFmtId="3" fontId="27" fillId="0" borderId="0" applyFont="0" applyFill="0" applyBorder="0" applyAlignment="0" applyProtection="0"/>
    <xf numFmtId="0" fontId="71" fillId="0" borderId="0">
      <alignment horizontal="center"/>
    </xf>
    <xf numFmtId="0" fontId="72" fillId="0" borderId="0" applyNumberFormat="0" applyAlignment="0">
      <alignment horizontal="left"/>
    </xf>
    <xf numFmtId="185" fontId="73" fillId="0" borderId="0" applyFont="0" applyFill="0" applyBorder="0" applyAlignment="0" applyProtection="0"/>
    <xf numFmtId="216" fontId="60" fillId="0" borderId="0" applyFont="0" applyFill="0" applyBorder="0" applyAlignment="0" applyProtection="0"/>
    <xf numFmtId="217" fontId="70" fillId="0" borderId="0" applyFont="0" applyFill="0" applyBorder="0" applyAlignment="0" applyProtection="0"/>
    <xf numFmtId="204" fontId="64" fillId="0" borderId="0" applyFont="0" applyFill="0" applyBorder="0" applyAlignment="0" applyProtection="0"/>
    <xf numFmtId="218" fontId="27" fillId="0" borderId="0" applyFont="0" applyFill="0" applyBorder="0" applyAlignment="0" applyProtection="0"/>
    <xf numFmtId="219" fontId="35" fillId="0" borderId="0"/>
    <xf numFmtId="220" fontId="9" fillId="0" borderId="6"/>
    <xf numFmtId="0" fontId="27" fillId="0" borderId="0" applyFont="0" applyFill="0" applyBorder="0" applyAlignment="0" applyProtection="0"/>
    <xf numFmtId="14" fontId="37" fillId="0" borderId="0" applyFill="0" applyBorder="0" applyAlignment="0"/>
    <xf numFmtId="0" fontId="75" fillId="0" borderId="0" applyProtection="0"/>
    <xf numFmtId="3" fontId="76" fillId="0" borderId="7">
      <alignment horizontal="left" vertical="top" wrapText="1"/>
    </xf>
    <xf numFmtId="0" fontId="27" fillId="0" borderId="0" applyFont="0" applyFill="0" applyBorder="0" applyAlignment="0" applyProtection="0"/>
    <xf numFmtId="0" fontId="27" fillId="0" borderId="0" applyFont="0" applyFill="0" applyBorder="0" applyAlignment="0" applyProtection="0"/>
    <xf numFmtId="221" fontId="9" fillId="0" borderId="0"/>
    <xf numFmtId="222" fontId="25" fillId="0" borderId="1"/>
    <xf numFmtId="223" fontId="35" fillId="0" borderId="0"/>
    <xf numFmtId="224" fontId="25" fillId="0" borderId="0"/>
    <xf numFmtId="168" fontId="77" fillId="0" borderId="0" applyFont="0" applyFill="0" applyBorder="0" applyAlignment="0" applyProtection="0"/>
    <xf numFmtId="169" fontId="77" fillId="0" borderId="0" applyFont="0" applyFill="0" applyBorder="0" applyAlignment="0" applyProtection="0"/>
    <xf numFmtId="168" fontId="77" fillId="0" borderId="0" applyFont="0" applyFill="0" applyBorder="0" applyAlignment="0" applyProtection="0"/>
    <xf numFmtId="41" fontId="7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1" fontId="77" fillId="0" borderId="0" applyFont="0" applyFill="0" applyBorder="0" applyAlignment="0" applyProtection="0"/>
    <xf numFmtId="168"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1" fontId="77" fillId="0" borderId="0" applyFont="0" applyFill="0" applyBorder="0" applyAlignment="0" applyProtection="0"/>
    <xf numFmtId="169" fontId="77" fillId="0" borderId="0" applyFont="0" applyFill="0" applyBorder="0" applyAlignment="0" applyProtection="0"/>
    <xf numFmtId="43" fontId="77" fillId="0" borderId="0" applyFont="0" applyFill="0" applyBorder="0" applyAlignment="0" applyProtection="0"/>
    <xf numFmtId="228" fontId="27" fillId="0" borderId="0" applyFont="0" applyFill="0" applyBorder="0" applyAlignment="0" applyProtection="0"/>
    <xf numFmtId="228" fontId="27" fillId="0" borderId="0" applyFont="0" applyFill="0" applyBorder="0" applyAlignment="0" applyProtection="0"/>
    <xf numFmtId="228" fontId="27" fillId="0" borderId="0" applyFont="0" applyFill="0" applyBorder="0" applyAlignment="0" applyProtection="0"/>
    <xf numFmtId="228" fontId="27" fillId="0" borderId="0" applyFont="0" applyFill="0" applyBorder="0" applyAlignment="0" applyProtection="0"/>
    <xf numFmtId="169" fontId="77" fillId="0" borderId="0" applyFont="0" applyFill="0" applyBorder="0" applyAlignment="0" applyProtection="0"/>
    <xf numFmtId="169" fontId="77" fillId="0" borderId="0" applyFont="0" applyFill="0" applyBorder="0" applyAlignment="0" applyProtection="0"/>
    <xf numFmtId="228" fontId="27" fillId="0" borderId="0" applyFont="0" applyFill="0" applyBorder="0" applyAlignment="0" applyProtection="0"/>
    <xf numFmtId="228" fontId="27"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43" fontId="77" fillId="0" borderId="0" applyFont="0" applyFill="0" applyBorder="0" applyAlignment="0" applyProtection="0"/>
    <xf numFmtId="16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43" fontId="77" fillId="0" borderId="0" applyFont="0" applyFill="0" applyBorder="0" applyAlignment="0" applyProtection="0"/>
    <xf numFmtId="3" fontId="9" fillId="0" borderId="0" applyFont="0" applyBorder="0" applyAlignment="0"/>
    <xf numFmtId="208" fontId="64" fillId="0" borderId="0" applyFill="0" applyBorder="0" applyAlignment="0"/>
    <xf numFmtId="204" fontId="64" fillId="0" borderId="0" applyFill="0" applyBorder="0" applyAlignment="0"/>
    <xf numFmtId="208" fontId="64" fillId="0" borderId="0" applyFill="0" applyBorder="0" applyAlignment="0"/>
    <xf numFmtId="209" fontId="64" fillId="0" borderId="0" applyFill="0" applyBorder="0" applyAlignment="0"/>
    <xf numFmtId="204" fontId="64" fillId="0" borderId="0" applyFill="0" applyBorder="0" applyAlignment="0"/>
    <xf numFmtId="0" fontId="78" fillId="0" borderId="0" applyNumberFormat="0" applyAlignment="0">
      <alignment horizontal="left"/>
    </xf>
    <xf numFmtId="0" fontId="79" fillId="0" borderId="0"/>
    <xf numFmtId="0" fontId="80" fillId="0" borderId="0"/>
    <xf numFmtId="3" fontId="9" fillId="0" borderId="0" applyFont="0" applyBorder="0" applyAlignment="0"/>
    <xf numFmtId="2" fontId="27" fillId="0" borderId="0" applyFont="0" applyFill="0" applyBorder="0" applyAlignment="0" applyProtection="0"/>
    <xf numFmtId="0" fontId="82" fillId="0" borderId="0">
      <alignment vertical="top" wrapText="1"/>
    </xf>
    <xf numFmtId="38" fontId="81" fillId="2" borderId="0" applyNumberFormat="0" applyBorder="0" applyAlignment="0" applyProtection="0"/>
    <xf numFmtId="231" fontId="19" fillId="2" borderId="0" applyBorder="0" applyProtection="0"/>
    <xf numFmtId="0" fontId="83" fillId="0" borderId="8" applyNumberFormat="0" applyFill="0" applyBorder="0" applyAlignment="0" applyProtection="0">
      <alignment horizontal="center" vertical="center"/>
    </xf>
    <xf numFmtId="0" fontId="84" fillId="0" borderId="0" applyNumberFormat="0" applyFont="0" applyBorder="0" applyAlignment="0">
      <alignment horizontal="left" vertical="center"/>
    </xf>
    <xf numFmtId="175" fontId="5" fillId="0" borderId="0" applyFont="0" applyFill="0" applyBorder="0" applyAlignment="0" applyProtection="0"/>
    <xf numFmtId="0" fontId="85" fillId="4" borderId="0"/>
    <xf numFmtId="0" fontId="86"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17" fillId="0" borderId="0" applyProtection="0"/>
    <xf numFmtId="0" fontId="87" fillId="0" borderId="0" applyProtection="0"/>
    <xf numFmtId="0" fontId="88" fillId="0" borderId="11">
      <alignment horizontal="center"/>
    </xf>
    <xf numFmtId="0" fontId="88" fillId="0" borderId="0">
      <alignment horizontal="center"/>
    </xf>
    <xf numFmtId="164" fontId="89" fillId="5" borderId="1" applyNumberFormat="0" applyAlignment="0">
      <alignment horizontal="left" vertical="top"/>
    </xf>
    <xf numFmtId="49" fontId="8" fillId="0" borderId="1">
      <alignment vertical="center"/>
    </xf>
    <xf numFmtId="0" fontId="2" fillId="0" borderId="0"/>
    <xf numFmtId="168" fontId="9" fillId="0" borderId="0" applyFont="0" applyFill="0" applyBorder="0" applyAlignment="0" applyProtection="0"/>
    <xf numFmtId="38" fontId="35" fillId="0" borderId="0" applyFont="0" applyFill="0" applyBorder="0" applyAlignment="0" applyProtection="0"/>
    <xf numFmtId="183" fontId="34" fillId="0" borderId="0" applyFont="0" applyFill="0" applyBorder="0" applyAlignment="0" applyProtection="0"/>
    <xf numFmtId="232" fontId="90" fillId="0" borderId="0" applyFont="0" applyFill="0" applyBorder="0" applyAlignment="0" applyProtection="0"/>
    <xf numFmtId="10" fontId="81" fillId="6" borderId="1" applyNumberFormat="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68" fontId="9" fillId="0" borderId="0" applyFont="0" applyFill="0" applyBorder="0" applyAlignment="0" applyProtection="0"/>
    <xf numFmtId="0" fontId="9" fillId="0" borderId="0"/>
    <xf numFmtId="0" fontId="56" fillId="0" borderId="12">
      <alignment horizontal="centerContinuous"/>
    </xf>
    <xf numFmtId="0" fontId="35" fillId="0" borderId="0"/>
    <xf numFmtId="0" fontId="35" fillId="0" borderId="0"/>
    <xf numFmtId="0" fontId="2" fillId="0" borderId="0" applyNumberFormat="0" applyFont="0" applyFill="0" applyBorder="0" applyProtection="0">
      <alignment horizontal="left" vertical="center"/>
    </xf>
    <xf numFmtId="0" fontId="35" fillId="0" borderId="0"/>
    <xf numFmtId="208" fontId="64" fillId="0" borderId="0" applyFill="0" applyBorder="0" applyAlignment="0"/>
    <xf numFmtId="204" fontId="64" fillId="0" borderId="0" applyFill="0" applyBorder="0" applyAlignment="0"/>
    <xf numFmtId="208" fontId="64" fillId="0" borderId="0" applyFill="0" applyBorder="0" applyAlignment="0"/>
    <xf numFmtId="209" fontId="64" fillId="0" borderId="0" applyFill="0" applyBorder="0" applyAlignment="0"/>
    <xf numFmtId="204" fontId="64" fillId="0" borderId="0" applyFill="0" applyBorder="0" applyAlignment="0"/>
    <xf numFmtId="220" fontId="94" fillId="0" borderId="13" applyNumberFormat="0" applyFont="0" applyFill="0" applyBorder="0">
      <alignment horizontal="center"/>
    </xf>
    <xf numFmtId="38" fontId="35" fillId="0" borderId="0" applyFont="0" applyFill="0" applyBorder="0" applyAlignment="0" applyProtection="0"/>
    <xf numFmtId="40" fontId="35" fillId="0" borderId="0" applyFont="0" applyFill="0" applyBorder="0" applyAlignment="0" applyProtection="0"/>
    <xf numFmtId="168" fontId="65" fillId="0" borderId="0" applyFont="0" applyFill="0" applyBorder="0" applyAlignment="0" applyProtection="0"/>
    <xf numFmtId="169" fontId="65" fillId="0" borderId="0" applyFont="0" applyFill="0" applyBorder="0" applyAlignment="0" applyProtection="0"/>
    <xf numFmtId="0" fontId="95" fillId="0" borderId="11"/>
    <xf numFmtId="233" fontId="96" fillId="0" borderId="13"/>
    <xf numFmtId="234" fontId="35" fillId="0" borderId="0" applyFont="0" applyFill="0" applyBorder="0" applyAlignment="0" applyProtection="0"/>
    <xf numFmtId="235" fontId="35" fillId="0" borderId="0" applyFont="0" applyFill="0" applyBorder="0" applyAlignment="0" applyProtection="0"/>
    <xf numFmtId="236" fontId="65" fillId="0" borderId="0" applyFont="0" applyFill="0" applyBorder="0" applyAlignment="0" applyProtection="0"/>
    <xf numFmtId="237" fontId="65" fillId="0" borderId="0" applyFont="0" applyFill="0" applyBorder="0" applyAlignment="0" applyProtection="0"/>
    <xf numFmtId="0" fontId="75" fillId="0" borderId="0" applyNumberFormat="0" applyFont="0" applyFill="0" applyAlignment="0"/>
    <xf numFmtId="0" fontId="2" fillId="0" borderId="0"/>
    <xf numFmtId="0" fontId="25" fillId="0" borderId="14" applyNumberFormat="0" applyAlignment="0">
      <alignment horizontal="center"/>
    </xf>
    <xf numFmtId="37" fontId="97" fillId="0" borderId="0"/>
    <xf numFmtId="0" fontId="98" fillId="0" borderId="1" applyNumberFormat="0" applyFont="0" applyFill="0" applyBorder="0" applyAlignment="0">
      <alignment horizontal="center"/>
    </xf>
    <xf numFmtId="0" fontId="99" fillId="0" borderId="0"/>
    <xf numFmtId="0" fontId="100"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101" fillId="0" borderId="0"/>
    <xf numFmtId="0" fontId="70" fillId="0" borderId="0"/>
    <xf numFmtId="0" fontId="69" fillId="0" borderId="0"/>
    <xf numFmtId="0" fontId="11" fillId="0" borderId="0"/>
    <xf numFmtId="0" fontId="69" fillId="0" borderId="0"/>
    <xf numFmtId="0" fontId="11" fillId="0" borderId="0"/>
    <xf numFmtId="0" fontId="15" fillId="0" borderId="0"/>
    <xf numFmtId="0" fontId="27" fillId="0" borderId="0"/>
    <xf numFmtId="0" fontId="9" fillId="0" borderId="0"/>
    <xf numFmtId="0" fontId="7" fillId="0" borderId="0"/>
    <xf numFmtId="0" fontId="27" fillId="0" borderId="0"/>
    <xf numFmtId="0" fontId="27" fillId="0" borderId="0"/>
    <xf numFmtId="0" fontId="27" fillId="0" borderId="0"/>
    <xf numFmtId="0" fontId="27" fillId="0" borderId="0"/>
    <xf numFmtId="0" fontId="155" fillId="0" borderId="0"/>
    <xf numFmtId="0" fontId="20" fillId="0" borderId="0"/>
    <xf numFmtId="0" fontId="102" fillId="0" borderId="0"/>
    <xf numFmtId="0" fontId="27" fillId="0" borderId="0"/>
    <xf numFmtId="0" fontId="6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15" fillId="0" borderId="0"/>
    <xf numFmtId="0" fontId="15" fillId="0" borderId="0"/>
    <xf numFmtId="0" fontId="70" fillId="0" borderId="0"/>
    <xf numFmtId="0" fontId="9" fillId="0" borderId="0"/>
    <xf numFmtId="0" fontId="21" fillId="0" borderId="0"/>
    <xf numFmtId="0" fontId="103" fillId="0" borderId="0" applyNumberFormat="0" applyFill="0" applyBorder="0" applyProtection="0">
      <alignment vertical="top"/>
    </xf>
    <xf numFmtId="0" fontId="75" fillId="0" borderId="0"/>
    <xf numFmtId="0" fontId="9" fillId="0" borderId="0"/>
    <xf numFmtId="0" fontId="9" fillId="0" borderId="0"/>
    <xf numFmtId="0" fontId="69" fillId="0" borderId="0"/>
    <xf numFmtId="0" fontId="27" fillId="0" borderId="0"/>
    <xf numFmtId="0" fontId="9" fillId="0" borderId="0"/>
    <xf numFmtId="0" fontId="43" fillId="0" borderId="0" applyFont="0"/>
    <xf numFmtId="0" fontId="77" fillId="0" borderId="0"/>
    <xf numFmtId="238" fontId="38" fillId="0" borderId="0" applyFont="0" applyFill="0" applyBorder="0" applyProtection="0">
      <alignment vertical="top" wrapText="1"/>
    </xf>
    <xf numFmtId="0" fontId="25" fillId="0" borderId="0"/>
    <xf numFmtId="169" fontId="41" fillId="0" borderId="0" applyFont="0" applyFill="0" applyBorder="0" applyAlignment="0" applyProtection="0"/>
    <xf numFmtId="168" fontId="4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0" fillId="0" borderId="0" applyNumberFormat="0" applyFill="0" applyBorder="0" applyAlignment="0" applyProtection="0"/>
    <xf numFmtId="0" fontId="9" fillId="0" borderId="0" applyNumberFormat="0" applyFill="0" applyBorder="0" applyAlignment="0" applyProtection="0"/>
    <xf numFmtId="0" fontId="27" fillId="0" borderId="0" applyFont="0" applyFill="0" applyBorder="0" applyAlignment="0" applyProtection="0"/>
    <xf numFmtId="0" fontId="2" fillId="0" borderId="0"/>
    <xf numFmtId="177" fontId="13" fillId="0" borderId="14" applyFont="0" applyBorder="0" applyAlignment="0"/>
    <xf numFmtId="41" fontId="27" fillId="0" borderId="0" applyFont="0" applyFill="0" applyBorder="0" applyAlignment="0" applyProtection="0"/>
    <xf numFmtId="14" fontId="56" fillId="0" borderId="0">
      <alignment horizontal="center" wrapText="1"/>
      <protection locked="0"/>
    </xf>
    <xf numFmtId="207" fontId="65" fillId="0" borderId="0" applyFont="0" applyFill="0" applyBorder="0" applyAlignment="0" applyProtection="0"/>
    <xf numFmtId="239" fontId="65" fillId="0" borderId="0" applyFont="0" applyFill="0" applyBorder="0" applyAlignment="0" applyProtection="0"/>
    <xf numFmtId="10" fontId="65"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0" fontId="27" fillId="0" borderId="0"/>
    <xf numFmtId="9" fontId="15" fillId="0" borderId="0" applyFont="0" applyFill="0" applyBorder="0" applyAlignment="0" applyProtection="0"/>
    <xf numFmtId="9" fontId="105" fillId="0" borderId="0" applyFont="0" applyFill="0" applyBorder="0" applyAlignment="0" applyProtection="0"/>
    <xf numFmtId="9" fontId="35" fillId="0" borderId="15" applyNumberFormat="0" applyBorder="0"/>
    <xf numFmtId="208" fontId="64" fillId="0" borderId="0" applyFill="0" applyBorder="0" applyAlignment="0"/>
    <xf numFmtId="204" fontId="64" fillId="0" borderId="0" applyFill="0" applyBorder="0" applyAlignment="0"/>
    <xf numFmtId="208" fontId="64" fillId="0" borderId="0" applyFill="0" applyBorder="0" applyAlignment="0"/>
    <xf numFmtId="209" fontId="64" fillId="0" borderId="0" applyFill="0" applyBorder="0" applyAlignment="0"/>
    <xf numFmtId="204" fontId="64" fillId="0" borderId="0" applyFill="0" applyBorder="0" applyAlignment="0"/>
    <xf numFmtId="0" fontId="106" fillId="0" borderId="0"/>
    <xf numFmtId="0" fontId="35" fillId="0" borderId="0" applyNumberFormat="0" applyFont="0" applyFill="0" applyBorder="0" applyAlignment="0" applyProtection="0">
      <alignment horizontal="left"/>
    </xf>
    <xf numFmtId="0" fontId="107" fillId="0" borderId="11">
      <alignment horizontal="center"/>
    </xf>
    <xf numFmtId="1" fontId="27" fillId="0" borderId="7" applyNumberFormat="0" applyFill="0" applyAlignment="0" applyProtection="0">
      <alignment horizontal="center" vertical="center"/>
    </xf>
    <xf numFmtId="0" fontId="108" fillId="7" borderId="0" applyNumberFormat="0" applyFont="0" applyBorder="0" applyAlignment="0">
      <alignment horizontal="center"/>
    </xf>
    <xf numFmtId="14" fontId="109" fillId="0" borderId="0" applyNumberFormat="0" applyFill="0" applyBorder="0" applyAlignment="0" applyProtection="0">
      <alignment horizontal="left"/>
    </xf>
    <xf numFmtId="0" fontId="92" fillId="0" borderId="0" applyNumberFormat="0" applyFill="0" applyBorder="0" applyAlignment="0" applyProtection="0">
      <alignment vertical="top"/>
      <protection locked="0"/>
    </xf>
    <xf numFmtId="0" fontId="25" fillId="0" borderId="0"/>
    <xf numFmtId="183" fontId="34" fillId="0" borderId="0" applyFont="0" applyFill="0" applyBorder="0" applyAlignment="0" applyProtection="0"/>
    <xf numFmtId="0" fontId="9" fillId="0" borderId="0" applyNumberFormat="0" applyFill="0" applyBorder="0" applyAlignment="0" applyProtection="0"/>
    <xf numFmtId="4" fontId="110"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37" fillId="20" borderId="0" applyNumberFormat="0" applyProtection="0">
      <alignment horizontal="left" vertical="center" indent="1"/>
    </xf>
    <xf numFmtId="4" fontId="37" fillId="9" borderId="0" applyNumberFormat="0" applyProtection="0">
      <alignment horizontal="left" vertical="center" indent="1"/>
    </xf>
    <xf numFmtId="4" fontId="112"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2"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240" fontId="116" fillId="0" borderId="0" applyFont="0" applyFill="0" applyBorder="0" applyAlignment="0" applyProtection="0"/>
    <xf numFmtId="0" fontId="108" fillId="1" borderId="10" applyNumberFormat="0" applyFont="0" applyAlignment="0">
      <alignment horizontal="center"/>
    </xf>
    <xf numFmtId="3" fontId="21" fillId="0" borderId="0"/>
    <xf numFmtId="0" fontId="117" fillId="0" borderId="0" applyNumberFormat="0" applyFill="0" applyBorder="0" applyAlignment="0">
      <alignment horizontal="center"/>
    </xf>
    <xf numFmtId="0" fontId="118" fillId="0" borderId="19" applyNumberFormat="0" applyFill="0" applyBorder="0" applyAlignment="0" applyProtection="0"/>
    <xf numFmtId="177" fontId="119" fillId="0" borderId="0" applyNumberFormat="0" applyBorder="0" applyAlignment="0">
      <alignment horizontal="centerContinuous"/>
    </xf>
    <xf numFmtId="181" fontId="34" fillId="0" borderId="0" applyFont="0" applyFill="0" applyBorder="0" applyAlignment="0" applyProtection="0"/>
    <xf numFmtId="177" fontId="1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89" fontId="34"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5" fillId="0" borderId="0"/>
    <xf numFmtId="241" fontId="60" fillId="0" borderId="0" applyFont="0" applyFill="0" applyBorder="0" applyAlignment="0" applyProtection="0"/>
    <xf numFmtId="183" fontId="34" fillId="0" borderId="0" applyFont="0" applyFill="0" applyBorder="0" applyAlignment="0" applyProtection="0"/>
    <xf numFmtId="177" fontId="1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83"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8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8" fontId="34" fillId="0" borderId="0" applyFont="0" applyFill="0" applyBorder="0" applyAlignment="0" applyProtection="0"/>
    <xf numFmtId="189" fontId="34" fillId="0" borderId="0" applyFont="0" applyFill="0" applyBorder="0" applyAlignment="0" applyProtection="0"/>
    <xf numFmtId="188" fontId="21" fillId="0" borderId="0" applyFont="0" applyFill="0" applyBorder="0" applyAlignment="0" applyProtection="0"/>
    <xf numFmtId="173" fontId="34" fillId="0" borderId="0" applyFont="0" applyFill="0" applyBorder="0" applyAlignment="0" applyProtection="0"/>
    <xf numFmtId="189" fontId="34" fillId="0" borderId="0" applyFont="0" applyFill="0" applyBorder="0" applyAlignment="0" applyProtection="0"/>
    <xf numFmtId="188" fontId="34" fillId="0" borderId="0" applyFont="0" applyFill="0" applyBorder="0" applyAlignment="0" applyProtection="0"/>
    <xf numFmtId="190" fontId="34" fillId="0" borderId="0" applyFont="0" applyFill="0" applyBorder="0" applyAlignment="0" applyProtection="0"/>
    <xf numFmtId="0" fontId="25" fillId="0" borderId="0"/>
    <xf numFmtId="241" fontId="60"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4" fontId="120" fillId="0" borderId="0"/>
    <xf numFmtId="0" fontId="121" fillId="0" borderId="0"/>
    <xf numFmtId="0" fontId="95" fillId="0" borderId="0"/>
    <xf numFmtId="40" fontId="122" fillId="0" borderId="0" applyBorder="0">
      <alignment horizontal="right"/>
    </xf>
    <xf numFmtId="0" fontId="123" fillId="0" borderId="0"/>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172" fontId="124" fillId="0" borderId="20">
      <alignment horizontal="right" vertical="center"/>
    </xf>
    <xf numFmtId="170" fontId="1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170" fontId="10" fillId="0" borderId="20">
      <alignment horizontal="right" vertical="center"/>
    </xf>
    <xf numFmtId="170" fontId="10" fillId="0" borderId="20">
      <alignment horizontal="right" vertical="center"/>
    </xf>
    <xf numFmtId="243" fontId="16" fillId="0" borderId="20">
      <alignment horizontal="right" vertical="center"/>
    </xf>
    <xf numFmtId="244" fontId="34" fillId="0" borderId="20">
      <alignment horizontal="right" vertical="center"/>
    </xf>
    <xf numFmtId="170" fontId="10" fillId="0" borderId="20">
      <alignment horizontal="right" vertical="center"/>
    </xf>
    <xf numFmtId="245" fontId="9" fillId="0" borderId="20">
      <alignment horizontal="right" vertical="center"/>
    </xf>
    <xf numFmtId="246" fontId="27" fillId="0" borderId="20">
      <alignment horizontal="right" vertical="center"/>
    </xf>
    <xf numFmtId="245" fontId="9" fillId="0" borderId="20">
      <alignment horizontal="right" vertical="center"/>
    </xf>
    <xf numFmtId="244" fontId="34" fillId="0" borderId="20">
      <alignment horizontal="right" vertical="center"/>
    </xf>
    <xf numFmtId="244" fontId="34" fillId="0" borderId="20">
      <alignment horizontal="right" vertical="center"/>
    </xf>
    <xf numFmtId="244" fontId="34" fillId="0" borderId="20">
      <alignment horizontal="right" vertical="center"/>
    </xf>
    <xf numFmtId="242" fontId="60" fillId="0" borderId="20">
      <alignment horizontal="right" vertical="center"/>
    </xf>
    <xf numFmtId="242" fontId="60" fillId="0" borderId="20">
      <alignment horizontal="right" vertical="center"/>
    </xf>
    <xf numFmtId="244" fontId="34" fillId="0" borderId="20">
      <alignment horizontal="right" vertical="center"/>
    </xf>
    <xf numFmtId="247" fontId="27" fillId="0" borderId="20">
      <alignment horizontal="right" vertical="center"/>
    </xf>
    <xf numFmtId="244" fontId="34" fillId="0" borderId="20">
      <alignment horizontal="right" vertical="center"/>
    </xf>
    <xf numFmtId="242" fontId="60" fillId="0" borderId="20">
      <alignment horizontal="right" vertical="center"/>
    </xf>
    <xf numFmtId="248" fontId="125" fillId="2" borderId="21" applyFont="0" applyFill="0" applyBorder="0"/>
    <xf numFmtId="242" fontId="60" fillId="0" borderId="20">
      <alignment horizontal="right" vertical="center"/>
    </xf>
    <xf numFmtId="242" fontId="60" fillId="0" borderId="20">
      <alignment horizontal="right" vertical="center"/>
    </xf>
    <xf numFmtId="248" fontId="125" fillId="2" borderId="21" applyFont="0" applyFill="0" applyBorder="0"/>
    <xf numFmtId="247" fontId="27" fillId="0" borderId="20">
      <alignment horizontal="right" vertical="center"/>
    </xf>
    <xf numFmtId="245" fontId="9" fillId="0" borderId="20">
      <alignment horizontal="right" vertical="center"/>
    </xf>
    <xf numFmtId="247" fontId="27" fillId="0" borderId="20">
      <alignment horizontal="right" vertical="center"/>
    </xf>
    <xf numFmtId="242" fontId="60" fillId="0" borderId="20">
      <alignment horizontal="right" vertical="center"/>
    </xf>
    <xf numFmtId="247" fontId="27" fillId="0" borderId="20">
      <alignment horizontal="right" vertical="center"/>
    </xf>
    <xf numFmtId="247" fontId="27" fillId="0" borderId="20">
      <alignment horizontal="right" vertical="center"/>
    </xf>
    <xf numFmtId="244" fontId="34" fillId="0" borderId="20">
      <alignment horizontal="right" vertical="center"/>
    </xf>
    <xf numFmtId="247" fontId="27" fillId="0" borderId="20">
      <alignment horizontal="right" vertical="center"/>
    </xf>
    <xf numFmtId="245" fontId="9" fillId="0" borderId="20">
      <alignment horizontal="right" vertical="center"/>
    </xf>
    <xf numFmtId="170" fontId="10" fillId="0" borderId="20">
      <alignment horizontal="right" vertical="center"/>
    </xf>
    <xf numFmtId="170" fontId="10" fillId="0" borderId="20">
      <alignment horizontal="right" vertical="center"/>
    </xf>
    <xf numFmtId="249" fontId="9"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42" fontId="60" fillId="0" borderId="20">
      <alignment horizontal="right" vertical="center"/>
    </xf>
    <xf numFmtId="250" fontId="9"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170" fontId="10" fillId="0" borderId="20">
      <alignment horizontal="right" vertical="center"/>
    </xf>
    <xf numFmtId="242" fontId="60" fillId="0" borderId="20">
      <alignment horizontal="right" vertical="center"/>
    </xf>
    <xf numFmtId="242" fontId="60" fillId="0" borderId="20">
      <alignment horizontal="right" vertical="center"/>
    </xf>
    <xf numFmtId="170" fontId="10" fillId="0" borderId="20">
      <alignment horizontal="right" vertical="center"/>
    </xf>
    <xf numFmtId="248" fontId="125" fillId="2" borderId="21" applyFont="0" applyFill="0" applyBorder="0"/>
    <xf numFmtId="236" fontId="9" fillId="0" borderId="20">
      <alignment horizontal="right" vertical="center"/>
    </xf>
    <xf numFmtId="172" fontId="124" fillId="0" borderId="20">
      <alignment horizontal="right" vertical="center"/>
    </xf>
    <xf numFmtId="242" fontId="60" fillId="0" borderId="20">
      <alignment horizontal="right" vertical="center"/>
    </xf>
    <xf numFmtId="249" fontId="9" fillId="0" borderId="20">
      <alignment horizontal="right" vertical="center"/>
    </xf>
    <xf numFmtId="248" fontId="125" fillId="2" borderId="21" applyFont="0" applyFill="0" applyBorder="0"/>
    <xf numFmtId="251" fontId="126" fillId="0" borderId="20">
      <alignment horizontal="right" vertical="center"/>
    </xf>
    <xf numFmtId="49" fontId="37" fillId="0" borderId="0" applyFill="0" applyBorder="0" applyAlignment="0"/>
    <xf numFmtId="252" fontId="65" fillId="0" borderId="0" applyFill="0" applyBorder="0" applyAlignment="0"/>
    <xf numFmtId="250" fontId="65" fillId="0" borderId="0" applyFill="0" applyBorder="0" applyAlignment="0"/>
    <xf numFmtId="188" fontId="60" fillId="0" borderId="20">
      <alignment horizontal="center"/>
    </xf>
    <xf numFmtId="254" fontId="133" fillId="0" borderId="0" applyNumberFormat="0" applyFont="0" applyFill="0" applyBorder="0" applyAlignment="0">
      <alignment horizontal="centerContinuous"/>
    </xf>
    <xf numFmtId="0" fontId="134" fillId="0" borderId="22"/>
    <xf numFmtId="0" fontId="60" fillId="0" borderId="0" applyNumberFormat="0" applyFill="0" applyBorder="0" applyAlignment="0" applyProtection="0"/>
    <xf numFmtId="0" fontId="27" fillId="0" borderId="0" applyNumberFormat="0" applyFill="0" applyBorder="0" applyAlignment="0" applyProtection="0"/>
    <xf numFmtId="0" fontId="104" fillId="0" borderId="0" applyNumberFormat="0" applyFill="0" applyBorder="0" applyAlignment="0" applyProtection="0"/>
    <xf numFmtId="0" fontId="16" fillId="0" borderId="14" applyNumberFormat="0" applyBorder="0" applyAlignment="0"/>
    <xf numFmtId="0" fontId="135" fillId="0" borderId="13" applyNumberFormat="0" applyBorder="0" applyAlignment="0">
      <alignment horizontal="center"/>
    </xf>
    <xf numFmtId="3" fontId="136" fillId="0" borderId="8" applyNumberFormat="0" applyBorder="0" applyAlignment="0"/>
    <xf numFmtId="0" fontId="127" fillId="0" borderId="14">
      <alignment horizontal="center" vertical="center" wrapText="1"/>
    </xf>
    <xf numFmtId="0" fontId="128" fillId="0" borderId="0">
      <alignment horizontal="center"/>
    </xf>
    <xf numFmtId="40" fontId="19" fillId="0" borderId="0"/>
    <xf numFmtId="3" fontId="129" fillId="0" borderId="0" applyNumberFormat="0" applyFill="0" applyBorder="0" applyAlignment="0" applyProtection="0">
      <alignment horizontal="center" wrapText="1"/>
    </xf>
    <xf numFmtId="0" fontId="130" fillId="0" borderId="23" applyBorder="0" applyAlignment="0">
      <alignment horizontal="center" vertical="center"/>
    </xf>
    <xf numFmtId="0" fontId="131" fillId="0" borderId="0" applyNumberFormat="0" applyFill="0" applyBorder="0" applyAlignment="0" applyProtection="0">
      <alignment horizontal="centerContinuous"/>
    </xf>
    <xf numFmtId="0" fontId="83" fillId="0" borderId="24" applyNumberFormat="0" applyFill="0" applyBorder="0" applyAlignment="0" applyProtection="0">
      <alignment horizontal="center" vertical="center" wrapText="1"/>
    </xf>
    <xf numFmtId="0" fontId="132" fillId="0" borderId="25" applyNumberFormat="0" applyBorder="0" applyAlignment="0">
      <alignment vertical="center"/>
    </xf>
    <xf numFmtId="0" fontId="96" fillId="0" borderId="26" applyNumberFormat="0" applyAlignment="0">
      <alignment horizontal="center"/>
    </xf>
    <xf numFmtId="0" fontId="14" fillId="0" borderId="27">
      <alignment horizontal="center"/>
    </xf>
    <xf numFmtId="168" fontId="27" fillId="0" borderId="0" applyFont="0" applyFill="0" applyBorder="0" applyAlignment="0" applyProtection="0"/>
    <xf numFmtId="253" fontId="27" fillId="0" borderId="0" applyFont="0" applyFill="0" applyBorder="0" applyAlignment="0" applyProtection="0"/>
    <xf numFmtId="229" fontId="90" fillId="0" borderId="0" applyFont="0" applyFill="0" applyBorder="0" applyAlignment="0" applyProtection="0"/>
    <xf numFmtId="184" fontId="27" fillId="0" borderId="0" applyFont="0" applyFill="0" applyBorder="0" applyAlignment="0" applyProtection="0"/>
    <xf numFmtId="255" fontId="27" fillId="0" borderId="0" applyFont="0" applyFill="0" applyBorder="0" applyAlignment="0" applyProtection="0"/>
    <xf numFmtId="0" fontId="87" fillId="0" borderId="28">
      <alignment horizontal="center"/>
    </xf>
    <xf numFmtId="250" fontId="60" fillId="0" borderId="0"/>
    <xf numFmtId="256" fontId="60" fillId="0" borderId="1"/>
    <xf numFmtId="0" fontId="137" fillId="0" borderId="0"/>
    <xf numFmtId="3" fontId="60" fillId="0" borderId="0" applyNumberFormat="0" applyBorder="0" applyAlignment="0" applyProtection="0">
      <alignment horizontal="centerContinuous"/>
      <protection locked="0"/>
    </xf>
    <xf numFmtId="3" fontId="138" fillId="0" borderId="0">
      <protection locked="0"/>
    </xf>
    <xf numFmtId="0" fontId="137" fillId="0" borderId="0"/>
    <xf numFmtId="164" fontId="139" fillId="22" borderId="23">
      <alignment vertical="top"/>
    </xf>
    <xf numFmtId="0" fontId="141" fillId="23" borderId="1">
      <alignment horizontal="left" vertical="center"/>
    </xf>
    <xf numFmtId="165" fontId="142" fillId="24" borderId="23"/>
    <xf numFmtId="164" fontId="89" fillId="0" borderId="23">
      <alignment horizontal="left" vertical="top"/>
    </xf>
    <xf numFmtId="0" fontId="143" fillId="25" borderId="0">
      <alignment horizontal="left" vertical="center"/>
    </xf>
    <xf numFmtId="164" fontId="25" fillId="0" borderId="7">
      <alignment horizontal="left" vertical="top"/>
    </xf>
    <xf numFmtId="0" fontId="140" fillId="0" borderId="7">
      <alignment horizontal="left" vertical="center"/>
    </xf>
    <xf numFmtId="0" fontId="27" fillId="0" borderId="0" applyFont="0" applyFill="0" applyBorder="0" applyAlignment="0" applyProtection="0"/>
    <xf numFmtId="0" fontId="27" fillId="0" borderId="0" applyFont="0" applyFill="0" applyBorder="0" applyAlignment="0" applyProtection="0"/>
    <xf numFmtId="166" fontId="22" fillId="0" borderId="0" applyFont="0" applyFill="0" applyBorder="0" applyAlignment="0" applyProtection="0"/>
    <xf numFmtId="257" fontId="27" fillId="0" borderId="0" applyFont="0" applyFill="0" applyBorder="0" applyAlignment="0" applyProtection="0"/>
    <xf numFmtId="166" fontId="77" fillId="0" borderId="0" applyFont="0" applyFill="0" applyBorder="0" applyAlignment="0" applyProtection="0"/>
    <xf numFmtId="167" fontId="77" fillId="0" borderId="0" applyFont="0" applyFill="0" applyBorder="0" applyAlignment="0" applyProtection="0"/>
    <xf numFmtId="0" fontId="144" fillId="0" borderId="0" applyNumberFormat="0" applyFont="0" applyFill="0" applyBorder="0" applyProtection="0">
      <alignment horizontal="center" vertical="center" wrapText="1"/>
    </xf>
    <xf numFmtId="0" fontId="27" fillId="0" borderId="0" applyFont="0" applyFill="0" applyBorder="0" applyAlignment="0" applyProtection="0"/>
    <xf numFmtId="0" fontId="27" fillId="0" borderId="0" applyFont="0" applyFill="0" applyBorder="0" applyAlignment="0" applyProtection="0"/>
    <xf numFmtId="0" fontId="145" fillId="0" borderId="0" applyNumberFormat="0" applyFill="0" applyBorder="0" applyAlignment="0" applyProtection="0"/>
    <xf numFmtId="0" fontId="10" fillId="0" borderId="29" applyFont="0" applyBorder="0" applyAlignment="0">
      <alignment horizontal="center"/>
    </xf>
    <xf numFmtId="168" fontId="9" fillId="0" borderId="0" applyFont="0" applyFill="0" applyBorder="0" applyAlignment="0" applyProtection="0"/>
    <xf numFmtId="166" fontId="146" fillId="0" borderId="0" applyFont="0" applyFill="0" applyBorder="0" applyAlignment="0" applyProtection="0"/>
    <xf numFmtId="167"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3"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0" fontId="151" fillId="0" borderId="3"/>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applyFont="0" applyFill="0" applyBorder="0" applyAlignment="0" applyProtection="0"/>
    <xf numFmtId="0" fontId="100" fillId="0" borderId="0" applyFont="0" applyFill="0" applyBorder="0" applyAlignment="0" applyProtection="0"/>
    <xf numFmtId="184" fontId="27" fillId="0" borderId="0" applyFont="0" applyFill="0" applyBorder="0" applyAlignment="0" applyProtection="0"/>
    <xf numFmtId="208" fontId="27" fillId="0" borderId="0" applyFont="0" applyFill="0" applyBorder="0" applyAlignment="0" applyProtection="0"/>
    <xf numFmtId="0" fontId="100" fillId="0" borderId="0"/>
    <xf numFmtId="0" fontId="152" fillId="0" borderId="0"/>
    <xf numFmtId="0" fontId="75" fillId="0" borderId="0"/>
    <xf numFmtId="168" fontId="18" fillId="0" borderId="0" applyFont="0" applyFill="0" applyBorder="0" applyAlignment="0" applyProtection="0"/>
    <xf numFmtId="169" fontId="18"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7" fillId="0" borderId="0"/>
    <xf numFmtId="184" fontId="18" fillId="0" borderId="0" applyFont="0" applyFill="0" applyBorder="0" applyAlignment="0" applyProtection="0"/>
    <xf numFmtId="249" fontId="31" fillId="0" borderId="0" applyFont="0" applyFill="0" applyBorder="0" applyAlignment="0" applyProtection="0"/>
    <xf numFmtId="208" fontId="18"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0" fontId="25" fillId="0" borderId="0"/>
    <xf numFmtId="0" fontId="1" fillId="0" borderId="0"/>
    <xf numFmtId="16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73" fillId="0" borderId="0"/>
    <xf numFmtId="43" fontId="17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76" fillId="0" borderId="0"/>
    <xf numFmtId="0" fontId="177" fillId="0" borderId="0"/>
    <xf numFmtId="0" fontId="20" fillId="0" borderId="0"/>
    <xf numFmtId="0" fontId="1" fillId="0" borderId="0"/>
    <xf numFmtId="0" fontId="1" fillId="0" borderId="0"/>
    <xf numFmtId="0" fontId="3" fillId="0" borderId="0" applyFont="0" applyFill="0" applyBorder="0" applyAlignment="0" applyProtection="0"/>
    <xf numFmtId="0" fontId="173" fillId="0" borderId="0"/>
    <xf numFmtId="43" fontId="1" fillId="0" borderId="0" applyFont="0" applyFill="0" applyBorder="0" applyAlignment="0" applyProtection="0"/>
    <xf numFmtId="0" fontId="1" fillId="0" borderId="0"/>
    <xf numFmtId="0" fontId="1" fillId="0" borderId="0"/>
    <xf numFmtId="0" fontId="1" fillId="0" borderId="0"/>
  </cellStyleXfs>
  <cellXfs count="711">
    <xf numFmtId="0" fontId="0" fillId="0" borderId="0" xfId="0"/>
    <xf numFmtId="0" fontId="156" fillId="0" borderId="0" xfId="0" applyFont="1" applyAlignment="1">
      <alignment vertical="center"/>
    </xf>
    <xf numFmtId="0" fontId="160" fillId="0" borderId="0" xfId="0" applyFont="1" applyAlignment="1">
      <alignment vertical="center"/>
    </xf>
    <xf numFmtId="0" fontId="15" fillId="0" borderId="0" xfId="0" applyFont="1" applyAlignment="1">
      <alignment vertical="center"/>
    </xf>
    <xf numFmtId="177" fontId="161" fillId="0" borderId="1" xfId="453" applyNumberFormat="1" applyFont="1" applyBorder="1" applyAlignment="1">
      <alignment vertical="center" wrapText="1"/>
    </xf>
    <xf numFmtId="177" fontId="162" fillId="0" borderId="1" xfId="453"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177" fontId="156" fillId="0" borderId="0" xfId="0" applyNumberFormat="1" applyFont="1" applyAlignment="1">
      <alignment vertical="center"/>
    </xf>
    <xf numFmtId="177" fontId="156" fillId="0" borderId="0" xfId="453" applyNumberFormat="1" applyFont="1" applyAlignment="1">
      <alignment vertical="center"/>
    </xf>
    <xf numFmtId="177" fontId="161" fillId="0" borderId="1" xfId="453" applyNumberFormat="1" applyFont="1" applyBorder="1" applyAlignment="1">
      <alignment horizontal="right" vertical="center" wrapText="1"/>
    </xf>
    <xf numFmtId="177" fontId="160" fillId="0" borderId="0" xfId="0" applyNumberFormat="1" applyFont="1" applyAlignment="1">
      <alignment vertical="center"/>
    </xf>
    <xf numFmtId="0" fontId="164" fillId="0" borderId="0" xfId="0" applyFont="1" applyAlignment="1">
      <alignment vertical="center"/>
    </xf>
    <xf numFmtId="177" fontId="164" fillId="0" borderId="0" xfId="0" applyNumberFormat="1" applyFont="1" applyAlignment="1">
      <alignment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15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9" fillId="0" borderId="1" xfId="0" applyFont="1" applyBorder="1" applyAlignment="1">
      <alignment horizontal="center" vertical="center" wrapText="1"/>
    </xf>
    <xf numFmtId="177" fontId="164" fillId="0" borderId="0" xfId="453" applyNumberFormat="1" applyFont="1" applyAlignment="1">
      <alignment vertical="center"/>
    </xf>
    <xf numFmtId="0" fontId="6" fillId="0" borderId="1" xfId="0" applyFont="1" applyBorder="1" applyAlignment="1">
      <alignment vertical="center" wrapText="1"/>
    </xf>
    <xf numFmtId="177" fontId="15" fillId="0" borderId="0" xfId="0" applyNumberFormat="1" applyFont="1" applyAlignment="1">
      <alignment vertical="center"/>
    </xf>
    <xf numFmtId="2" fontId="156" fillId="0" borderId="0" xfId="0" applyNumberFormat="1" applyFont="1" applyAlignment="1">
      <alignment vertical="center"/>
    </xf>
    <xf numFmtId="0" fontId="158" fillId="0" borderId="0" xfId="0" applyFont="1" applyAlignment="1">
      <alignment vertical="center"/>
    </xf>
    <xf numFmtId="0" fontId="6" fillId="0" borderId="0" xfId="0" applyFont="1" applyAlignment="1">
      <alignment vertical="center"/>
    </xf>
    <xf numFmtId="0" fontId="164" fillId="0" borderId="1" xfId="0" applyFont="1" applyBorder="1" applyAlignment="1">
      <alignment horizontal="center" vertical="center"/>
    </xf>
    <xf numFmtId="0" fontId="164" fillId="0" borderId="1" xfId="0" applyFont="1" applyBorder="1" applyAlignment="1">
      <alignment vertical="center"/>
    </xf>
    <xf numFmtId="0" fontId="157" fillId="0" borderId="0" xfId="0" applyFont="1" applyAlignment="1">
      <alignment horizontal="center" vertical="center" wrapText="1"/>
    </xf>
    <xf numFmtId="0" fontId="180" fillId="0" borderId="1" xfId="0" applyFont="1" applyBorder="1" applyAlignment="1">
      <alignment horizontal="center" vertical="center"/>
    </xf>
    <xf numFmtId="177" fontId="158" fillId="0" borderId="1" xfId="453" applyNumberFormat="1" applyFont="1" applyBorder="1" applyAlignment="1">
      <alignment horizontal="center" vertical="center" wrapText="1"/>
    </xf>
    <xf numFmtId="177" fontId="165" fillId="0" borderId="1" xfId="453" applyNumberFormat="1" applyFont="1" applyBorder="1" applyAlignment="1">
      <alignment horizontal="center" vertical="center" wrapText="1"/>
    </xf>
    <xf numFmtId="0" fontId="15" fillId="0" borderId="1" xfId="1032" applyFont="1" applyBorder="1" applyAlignment="1">
      <alignment horizontal="justify" vertical="center" wrapText="1"/>
    </xf>
    <xf numFmtId="177" fontId="157" fillId="0" borderId="1" xfId="453" applyNumberFormat="1" applyFont="1" applyBorder="1" applyAlignment="1">
      <alignment horizontal="center" vertical="center" wrapText="1"/>
    </xf>
    <xf numFmtId="177" fontId="156" fillId="0" borderId="1" xfId="453" applyNumberFormat="1" applyFont="1" applyBorder="1" applyAlignment="1">
      <alignment vertical="center"/>
    </xf>
    <xf numFmtId="177" fontId="160" fillId="0" borderId="1" xfId="453" applyNumberFormat="1" applyFont="1" applyBorder="1" applyAlignment="1">
      <alignment vertical="center"/>
    </xf>
    <xf numFmtId="0" fontId="157" fillId="0" borderId="1" xfId="0" applyFont="1" applyBorder="1" applyAlignment="1">
      <alignment horizontal="center" vertical="center" wrapText="1"/>
    </xf>
    <xf numFmtId="177" fontId="165" fillId="0" borderId="1" xfId="453" applyNumberFormat="1" applyFont="1" applyBorder="1" applyAlignment="1">
      <alignment vertical="center" wrapText="1"/>
    </xf>
    <xf numFmtId="4" fontId="15" fillId="0" borderId="1" xfId="0" applyNumberFormat="1" applyFont="1" applyBorder="1" applyAlignment="1">
      <alignment vertical="center" wrapText="1"/>
    </xf>
    <xf numFmtId="4" fontId="171" fillId="0" borderId="1" xfId="0" applyNumberFormat="1" applyFont="1" applyBorder="1" applyAlignment="1">
      <alignment vertical="center" wrapText="1"/>
    </xf>
    <xf numFmtId="0" fontId="156" fillId="0" borderId="1" xfId="0" applyFont="1" applyBorder="1" applyAlignment="1">
      <alignment horizontal="justify" vertical="center" wrapText="1"/>
    </xf>
    <xf numFmtId="0" fontId="165" fillId="0" borderId="0" xfId="0" applyFont="1"/>
    <xf numFmtId="9" fontId="165" fillId="0" borderId="1" xfId="453" applyNumberFormat="1" applyFont="1" applyBorder="1" applyAlignment="1">
      <alignment horizontal="center" vertical="center" wrapText="1"/>
    </xf>
    <xf numFmtId="177" fontId="158" fillId="0" borderId="1" xfId="453" applyNumberFormat="1" applyFont="1" applyBorder="1" applyAlignment="1">
      <alignment vertical="center" wrapText="1"/>
    </xf>
    <xf numFmtId="258" fontId="165" fillId="0" borderId="1" xfId="453" applyNumberFormat="1" applyFont="1" applyBorder="1" applyAlignment="1">
      <alignment horizontal="center" vertical="center" wrapText="1"/>
    </xf>
    <xf numFmtId="258" fontId="158" fillId="0" borderId="1" xfId="453" applyNumberFormat="1" applyFont="1" applyBorder="1" applyAlignment="1">
      <alignment horizontal="center" vertical="center" wrapText="1"/>
    </xf>
    <xf numFmtId="0" fontId="160" fillId="0" borderId="1" xfId="1024" applyFont="1" applyBorder="1" applyAlignment="1">
      <alignment vertical="center" wrapText="1"/>
    </xf>
    <xf numFmtId="177" fontId="171" fillId="0" borderId="1" xfId="453" applyNumberFormat="1" applyFont="1" applyBorder="1" applyAlignment="1">
      <alignment vertical="center" wrapText="1"/>
    </xf>
    <xf numFmtId="177" fontId="160" fillId="0" borderId="1" xfId="1025" applyNumberFormat="1" applyFont="1" applyBorder="1" applyAlignment="1">
      <alignment vertical="center"/>
    </xf>
    <xf numFmtId="9" fontId="158" fillId="0" borderId="1" xfId="453" applyNumberFormat="1" applyFont="1" applyBorder="1" applyAlignment="1">
      <alignment horizontal="center" vertical="center" wrapText="1"/>
    </xf>
    <xf numFmtId="177" fontId="6" fillId="0" borderId="1" xfId="0" applyNumberFormat="1" applyFont="1" applyBorder="1" applyAlignment="1">
      <alignment vertical="center" wrapText="1"/>
    </xf>
    <xf numFmtId="177" fontId="6" fillId="0" borderId="1" xfId="453" applyNumberFormat="1" applyFont="1" applyBorder="1" applyAlignment="1">
      <alignment vertical="center" wrapText="1"/>
    </xf>
    <xf numFmtId="0" fontId="6" fillId="0" borderId="1" xfId="0" applyFont="1" applyBorder="1" applyAlignment="1">
      <alignment horizontal="center" vertical="center" wrapText="1"/>
    </xf>
    <xf numFmtId="177" fontId="6" fillId="0" borderId="1" xfId="453" applyNumberFormat="1" applyFont="1" applyBorder="1" applyAlignment="1">
      <alignment horizontal="center" vertical="center" wrapText="1"/>
    </xf>
    <xf numFmtId="177" fontId="15" fillId="0" borderId="1" xfId="453" applyNumberFormat="1" applyFont="1" applyBorder="1" applyAlignment="1">
      <alignment horizontal="center" vertical="center" wrapText="1"/>
    </xf>
    <xf numFmtId="4" fontId="4" fillId="0" borderId="0" xfId="1033" applyNumberFormat="1" applyFont="1" applyAlignment="1">
      <alignment vertical="center"/>
    </xf>
    <xf numFmtId="0" fontId="12" fillId="0" borderId="0" xfId="1033" applyFont="1" applyAlignment="1">
      <alignment vertical="top"/>
    </xf>
    <xf numFmtId="3" fontId="1" fillId="0" borderId="0" xfId="1033" applyNumberFormat="1"/>
    <xf numFmtId="0" fontId="1" fillId="0" borderId="0" xfId="1033"/>
    <xf numFmtId="0" fontId="3" fillId="0" borderId="0" xfId="1033" applyFont="1"/>
    <xf numFmtId="0" fontId="3" fillId="0" borderId="32" xfId="1033" applyFont="1" applyBorder="1"/>
    <xf numFmtId="0" fontId="3" fillId="0" borderId="14" xfId="1033" applyFont="1" applyBorder="1"/>
    <xf numFmtId="3" fontId="3" fillId="0" borderId="14" xfId="1033" applyNumberFormat="1" applyFont="1" applyBorder="1" applyAlignment="1">
      <alignment vertical="center"/>
    </xf>
    <xf numFmtId="3" fontId="3" fillId="27" borderId="14" xfId="1033" applyNumberFormat="1" applyFont="1" applyFill="1" applyBorder="1" applyAlignment="1">
      <alignment vertical="center"/>
    </xf>
    <xf numFmtId="4" fontId="154" fillId="0" borderId="14" xfId="1033" applyNumberFormat="1" applyFont="1" applyBorder="1" applyAlignment="1">
      <alignment vertical="center"/>
    </xf>
    <xf numFmtId="3" fontId="154" fillId="0" borderId="14" xfId="1033" applyNumberFormat="1" applyFont="1" applyBorder="1" applyAlignment="1">
      <alignment vertical="center"/>
    </xf>
    <xf numFmtId="0" fontId="154" fillId="0" borderId="14" xfId="1033" applyFont="1" applyBorder="1"/>
    <xf numFmtId="0" fontId="154" fillId="27" borderId="14" xfId="1033" applyFont="1" applyFill="1" applyBorder="1"/>
    <xf numFmtId="3" fontId="154" fillId="27" borderId="14" xfId="1033" applyNumberFormat="1" applyFont="1" applyFill="1" applyBorder="1" applyAlignment="1">
      <alignment vertical="center"/>
    </xf>
    <xf numFmtId="3" fontId="3" fillId="0" borderId="14" xfId="1033" applyNumberFormat="1" applyFont="1" applyBorder="1" applyAlignment="1">
      <alignment horizontal="left" vertical="center"/>
    </xf>
    <xf numFmtId="3" fontId="182" fillId="0" borderId="0" xfId="1033" applyNumberFormat="1" applyFont="1" applyAlignment="1">
      <alignment horizontal="right"/>
    </xf>
    <xf numFmtId="3" fontId="3" fillId="0" borderId="0" xfId="1033" applyNumberFormat="1" applyFont="1" applyAlignment="1">
      <alignment horizontal="right"/>
    </xf>
    <xf numFmtId="0" fontId="4" fillId="0" borderId="23" xfId="1033" applyFont="1" applyBorder="1" applyAlignment="1">
      <alignment horizontal="center" vertical="center"/>
    </xf>
    <xf numFmtId="3" fontId="4" fillId="0" borderId="23" xfId="1033" applyNumberFormat="1" applyFont="1" applyBorder="1" applyAlignment="1">
      <alignment vertical="center"/>
    </xf>
    <xf numFmtId="4" fontId="4" fillId="0" borderId="23" xfId="1033" applyNumberFormat="1" applyFont="1" applyBorder="1" applyAlignment="1">
      <alignment vertical="center"/>
    </xf>
    <xf numFmtId="4" fontId="3" fillId="0" borderId="14" xfId="1033" applyNumberFormat="1" applyFont="1" applyBorder="1" applyAlignment="1">
      <alignment vertical="center"/>
    </xf>
    <xf numFmtId="3" fontId="3" fillId="0" borderId="14" xfId="1033" applyNumberFormat="1" applyFont="1" applyBorder="1" applyAlignment="1">
      <alignment horizontal="right" vertical="center"/>
    </xf>
    <xf numFmtId="0" fontId="3" fillId="0" borderId="31" xfId="1033" applyFont="1" applyBorder="1"/>
    <xf numFmtId="3" fontId="4" fillId="0" borderId="31" xfId="1033" applyNumberFormat="1" applyFont="1" applyBorder="1" applyAlignment="1">
      <alignment vertical="center"/>
    </xf>
    <xf numFmtId="0" fontId="1" fillId="0" borderId="0" xfId="1033" applyAlignment="1">
      <alignment horizontal="right"/>
    </xf>
    <xf numFmtId="0" fontId="4" fillId="0" borderId="0" xfId="1033" applyFont="1"/>
    <xf numFmtId="0" fontId="174" fillId="0" borderId="0" xfId="1026" applyFont="1" applyAlignment="1">
      <alignment vertical="center"/>
    </xf>
    <xf numFmtId="0" fontId="163" fillId="0" borderId="0" xfId="1026" applyFont="1" applyAlignment="1">
      <alignment vertical="center"/>
    </xf>
    <xf numFmtId="260" fontId="161" fillId="0" borderId="1" xfId="453" applyNumberFormat="1" applyFont="1" applyBorder="1" applyAlignment="1">
      <alignment horizontal="right" vertical="center" wrapText="1"/>
    </xf>
    <xf numFmtId="260" fontId="162" fillId="0" borderId="1" xfId="453" applyNumberFormat="1" applyFont="1" applyBorder="1" applyAlignment="1">
      <alignment horizontal="right" vertical="center" wrapText="1"/>
    </xf>
    <xf numFmtId="259" fontId="161" fillId="0" borderId="1" xfId="453" applyNumberFormat="1" applyFont="1" applyBorder="1" applyAlignment="1">
      <alignment vertical="center" wrapText="1"/>
    </xf>
    <xf numFmtId="259" fontId="162" fillId="0" borderId="1" xfId="453" applyNumberFormat="1" applyFont="1" applyBorder="1" applyAlignment="1">
      <alignment vertical="center" wrapText="1"/>
    </xf>
    <xf numFmtId="259" fontId="162" fillId="0" borderId="1" xfId="453" applyNumberFormat="1" applyFont="1" applyBorder="1" applyAlignment="1">
      <alignment horizontal="right" vertical="center" wrapText="1"/>
    </xf>
    <xf numFmtId="259" fontId="163" fillId="0" borderId="1" xfId="453" applyNumberFormat="1" applyFont="1" applyBorder="1" applyAlignment="1">
      <alignment vertical="center" wrapText="1"/>
    </xf>
    <xf numFmtId="259" fontId="168" fillId="0" borderId="1" xfId="453" applyNumberFormat="1" applyFont="1" applyBorder="1" applyAlignment="1">
      <alignment vertical="center" wrapText="1"/>
    </xf>
    <xf numFmtId="43" fontId="161" fillId="0" borderId="1" xfId="453" applyFont="1" applyBorder="1" applyAlignment="1">
      <alignment vertical="center" wrapText="1"/>
    </xf>
    <xf numFmtId="43" fontId="161" fillId="0" borderId="1" xfId="453" applyFont="1" applyBorder="1" applyAlignment="1">
      <alignment horizontal="right" vertical="center" wrapText="1"/>
    </xf>
    <xf numFmtId="43" fontId="162" fillId="0" borderId="1" xfId="453" applyFont="1" applyBorder="1" applyAlignment="1">
      <alignment horizontal="right" vertical="center" wrapText="1"/>
    </xf>
    <xf numFmtId="43" fontId="162" fillId="0" borderId="1" xfId="453" applyFont="1" applyBorder="1" applyAlignment="1">
      <alignment vertical="center" wrapText="1"/>
    </xf>
    <xf numFmtId="43" fontId="3" fillId="0" borderId="1" xfId="453" applyFont="1" applyBorder="1" applyAlignment="1">
      <alignment vertical="center" wrapText="1"/>
    </xf>
    <xf numFmtId="43" fontId="163" fillId="0" borderId="1" xfId="453" applyFont="1" applyBorder="1" applyAlignment="1">
      <alignment vertical="center" wrapText="1"/>
    </xf>
    <xf numFmtId="259" fontId="1" fillId="0" borderId="0" xfId="1033" applyNumberFormat="1"/>
    <xf numFmtId="259" fontId="157" fillId="0" borderId="1" xfId="0" applyNumberFormat="1" applyFont="1" applyBorder="1" applyAlignment="1">
      <alignment horizontal="right" vertical="center" wrapText="1"/>
    </xf>
    <xf numFmtId="259" fontId="157" fillId="0" borderId="1" xfId="453" applyNumberFormat="1" applyFont="1" applyBorder="1" applyAlignment="1">
      <alignment horizontal="right" vertical="center" wrapText="1"/>
    </xf>
    <xf numFmtId="259" fontId="165" fillId="0" borderId="1" xfId="453" applyNumberFormat="1" applyFont="1" applyBorder="1" applyAlignment="1">
      <alignment horizontal="right" vertical="center" wrapText="1"/>
    </xf>
    <xf numFmtId="259" fontId="158" fillId="0" borderId="1" xfId="453" applyNumberFormat="1" applyFont="1" applyBorder="1" applyAlignment="1">
      <alignment horizontal="right" vertical="center" wrapText="1"/>
    </xf>
    <xf numFmtId="0" fontId="3" fillId="0" borderId="1" xfId="0" applyFont="1" applyBorder="1" applyAlignment="1">
      <alignment vertical="center" wrapText="1"/>
    </xf>
    <xf numFmtId="43" fontId="157" fillId="0" borderId="1" xfId="453" applyFont="1" applyBorder="1" applyAlignment="1">
      <alignment horizontal="right" vertical="center" wrapText="1"/>
    </xf>
    <xf numFmtId="260" fontId="157" fillId="0" borderId="1" xfId="453" applyNumberFormat="1" applyFont="1" applyBorder="1" applyAlignment="1">
      <alignment horizontal="right" vertical="center" wrapText="1"/>
    </xf>
    <xf numFmtId="260" fontId="165" fillId="0" borderId="1" xfId="453" applyNumberFormat="1" applyFont="1" applyBorder="1" applyAlignment="1">
      <alignment horizontal="right" vertical="center" wrapText="1"/>
    </xf>
    <xf numFmtId="259" fontId="3" fillId="0" borderId="1" xfId="453" applyNumberFormat="1" applyFont="1" applyFill="1" applyBorder="1" applyAlignment="1">
      <alignment vertical="center" wrapText="1"/>
    </xf>
    <xf numFmtId="259" fontId="4" fillId="0" borderId="1" xfId="453" applyNumberFormat="1" applyFont="1" applyFill="1" applyBorder="1" applyAlignment="1">
      <alignment vertical="center" wrapText="1"/>
    </xf>
    <xf numFmtId="43" fontId="15" fillId="0" borderId="0" xfId="453" applyFont="1" applyFill="1" applyAlignment="1">
      <alignment vertical="center"/>
    </xf>
    <xf numFmtId="43" fontId="165" fillId="0" borderId="1" xfId="453" applyFont="1" applyBorder="1" applyAlignment="1">
      <alignment horizontal="right" vertical="center" wrapText="1"/>
    </xf>
    <xf numFmtId="3" fontId="3" fillId="0" borderId="8" xfId="1033" applyNumberFormat="1" applyFont="1" applyBorder="1" applyAlignment="1">
      <alignment horizontal="left" vertical="center"/>
    </xf>
    <xf numFmtId="3" fontId="3" fillId="0" borderId="8" xfId="1033" applyNumberFormat="1" applyFont="1" applyBorder="1" applyAlignment="1">
      <alignment vertical="center"/>
    </xf>
    <xf numFmtId="4" fontId="3" fillId="0" borderId="8" xfId="1033" applyNumberFormat="1" applyFont="1" applyBorder="1" applyAlignment="1">
      <alignment vertical="center"/>
    </xf>
    <xf numFmtId="0" fontId="4" fillId="0" borderId="1" xfId="1033" applyFont="1" applyBorder="1" applyAlignment="1">
      <alignment vertical="center"/>
    </xf>
    <xf numFmtId="3" fontId="4" fillId="0" borderId="1" xfId="1033" applyNumberFormat="1" applyFont="1" applyBorder="1" applyAlignment="1">
      <alignment vertical="center"/>
    </xf>
    <xf numFmtId="43" fontId="4" fillId="0" borderId="1" xfId="453" applyFont="1" applyBorder="1" applyAlignment="1">
      <alignment vertical="center"/>
    </xf>
    <xf numFmtId="4" fontId="3" fillId="0" borderId="1" xfId="1033" applyNumberFormat="1" applyFont="1" applyBorder="1" applyAlignment="1">
      <alignment vertical="center"/>
    </xf>
    <xf numFmtId="43" fontId="3" fillId="0" borderId="1" xfId="453" applyFont="1" applyFill="1" applyBorder="1" applyAlignment="1">
      <alignment vertical="center" wrapText="1"/>
    </xf>
    <xf numFmtId="259" fontId="15" fillId="0" borderId="0" xfId="0" applyNumberFormat="1" applyFont="1" applyAlignment="1">
      <alignment vertical="center"/>
    </xf>
    <xf numFmtId="0" fontId="4" fillId="0" borderId="1" xfId="1033" applyFont="1" applyBorder="1" applyAlignment="1">
      <alignment horizontal="left" vertical="center"/>
    </xf>
    <xf numFmtId="4" fontId="4" fillId="0" borderId="1" xfId="1033" applyNumberFormat="1" applyFont="1" applyBorder="1" applyAlignment="1">
      <alignment vertical="center"/>
    </xf>
    <xf numFmtId="0" fontId="178" fillId="0" borderId="1" xfId="1033" applyFont="1" applyBorder="1" applyAlignment="1">
      <alignment horizontal="justify" vertical="center" wrapText="1"/>
    </xf>
    <xf numFmtId="3" fontId="178" fillId="0" borderId="1" xfId="1033" applyNumberFormat="1" applyFont="1" applyBorder="1" applyAlignment="1">
      <alignment vertical="center"/>
    </xf>
    <xf numFmtId="0" fontId="178" fillId="0" borderId="7" xfId="1033" applyFont="1" applyBorder="1" applyAlignment="1">
      <alignment horizontal="justify" vertical="center" wrapText="1"/>
    </xf>
    <xf numFmtId="3" fontId="178" fillId="0" borderId="7" xfId="1033" applyNumberFormat="1" applyFont="1" applyBorder="1" applyAlignment="1">
      <alignment vertical="center"/>
    </xf>
    <xf numFmtId="0" fontId="3" fillId="0" borderId="8" xfId="1033" applyFont="1" applyBorder="1"/>
    <xf numFmtId="0" fontId="4" fillId="0" borderId="1" xfId="1033" applyFont="1" applyBorder="1" applyAlignment="1">
      <alignment horizontal="justify" vertical="center" wrapText="1"/>
    </xf>
    <xf numFmtId="0" fontId="3" fillId="0" borderId="33" xfId="1033" applyFont="1" applyBorder="1"/>
    <xf numFmtId="3" fontId="3" fillId="0" borderId="33" xfId="1033" applyNumberFormat="1" applyFont="1" applyBorder="1" applyAlignment="1">
      <alignment vertical="center"/>
    </xf>
    <xf numFmtId="4" fontId="3" fillId="0" borderId="33" xfId="1033" applyNumberFormat="1" applyFont="1" applyBorder="1" applyAlignment="1">
      <alignment vertical="center"/>
    </xf>
    <xf numFmtId="3" fontId="3" fillId="27" borderId="8" xfId="1033" applyNumberFormat="1" applyFont="1" applyFill="1" applyBorder="1" applyAlignment="1">
      <alignment vertical="center"/>
    </xf>
    <xf numFmtId="3" fontId="3" fillId="27" borderId="33" xfId="1033" applyNumberFormat="1" applyFont="1" applyFill="1" applyBorder="1" applyAlignment="1">
      <alignment vertical="center"/>
    </xf>
    <xf numFmtId="0" fontId="4" fillId="0" borderId="1" xfId="1033" applyFont="1" applyBorder="1"/>
    <xf numFmtId="3" fontId="4" fillId="27" borderId="1" xfId="1033" applyNumberFormat="1" applyFont="1" applyFill="1" applyBorder="1" applyAlignment="1">
      <alignment vertical="center"/>
    </xf>
    <xf numFmtId="0" fontId="154" fillId="0" borderId="1" xfId="1033" applyFont="1" applyBorder="1"/>
    <xf numFmtId="3" fontId="154" fillId="0" borderId="1" xfId="1033" applyNumberFormat="1" applyFont="1" applyBorder="1" applyAlignment="1">
      <alignment vertical="center"/>
    </xf>
    <xf numFmtId="4" fontId="154" fillId="0" borderId="1" xfId="1033" applyNumberFormat="1" applyFont="1" applyBorder="1" applyAlignment="1">
      <alignment vertical="center"/>
    </xf>
    <xf numFmtId="0" fontId="154" fillId="0" borderId="33" xfId="1033" applyFont="1" applyBorder="1" applyAlignment="1">
      <alignment horizontal="justify" vertical="center" wrapText="1"/>
    </xf>
    <xf numFmtId="3" fontId="154" fillId="27" borderId="33" xfId="1033" applyNumberFormat="1" applyFont="1" applyFill="1" applyBorder="1" applyAlignment="1">
      <alignment vertical="center"/>
    </xf>
    <xf numFmtId="3" fontId="154" fillId="0" borderId="33" xfId="1033" applyNumberFormat="1" applyFont="1" applyBorder="1" applyAlignment="1">
      <alignment vertical="center"/>
    </xf>
    <xf numFmtId="4" fontId="154" fillId="0" borderId="33" xfId="1033" applyNumberFormat="1" applyFont="1" applyBorder="1" applyAlignment="1">
      <alignment vertical="center"/>
    </xf>
    <xf numFmtId="3" fontId="154" fillId="27" borderId="1" xfId="1033" applyNumberFormat="1" applyFont="1" applyFill="1" applyBorder="1" applyAlignment="1">
      <alignment vertical="center"/>
    </xf>
    <xf numFmtId="3" fontId="178" fillId="27" borderId="1" xfId="1033" applyNumberFormat="1" applyFont="1" applyFill="1" applyBorder="1" applyAlignment="1">
      <alignment vertical="center"/>
    </xf>
    <xf numFmtId="0" fontId="154" fillId="0" borderId="1" xfId="1033" applyFont="1" applyBorder="1" applyAlignment="1">
      <alignment horizontal="justify" vertical="center" wrapText="1"/>
    </xf>
    <xf numFmtId="43" fontId="4" fillId="27" borderId="1" xfId="453" applyFont="1" applyFill="1" applyBorder="1" applyAlignment="1">
      <alignment vertical="center"/>
    </xf>
    <xf numFmtId="0" fontId="154" fillId="27" borderId="1" xfId="1033" applyFont="1" applyFill="1" applyBorder="1"/>
    <xf numFmtId="0" fontId="154" fillId="26" borderId="1" xfId="1033" applyFont="1" applyFill="1" applyBorder="1"/>
    <xf numFmtId="0" fontId="154" fillId="26" borderId="1" xfId="1033" applyFont="1" applyFill="1" applyBorder="1" applyAlignment="1">
      <alignment horizontal="justify" vertical="center" wrapText="1"/>
    </xf>
    <xf numFmtId="0" fontId="3" fillId="0" borderId="1" xfId="1033" applyFont="1" applyBorder="1"/>
    <xf numFmtId="3" fontId="3" fillId="0" borderId="1" xfId="1033" applyNumberFormat="1" applyFont="1" applyBorder="1" applyAlignment="1">
      <alignment vertical="center"/>
    </xf>
    <xf numFmtId="43" fontId="4" fillId="0" borderId="1" xfId="453" applyFont="1" applyFill="1" applyBorder="1" applyAlignment="1">
      <alignment vertical="center"/>
    </xf>
    <xf numFmtId="43" fontId="3" fillId="0" borderId="8" xfId="453" applyFont="1" applyBorder="1" applyAlignment="1">
      <alignment vertical="center"/>
    </xf>
    <xf numFmtId="0" fontId="156" fillId="0" borderId="0" xfId="1026" applyFont="1" applyAlignment="1">
      <alignment vertical="center"/>
    </xf>
    <xf numFmtId="0" fontId="15" fillId="0" borderId="0" xfId="1026" applyFont="1" applyAlignment="1">
      <alignment vertical="center"/>
    </xf>
    <xf numFmtId="177" fontId="6" fillId="0" borderId="1" xfId="453" applyNumberFormat="1" applyFont="1" applyFill="1" applyBorder="1" applyAlignment="1">
      <alignment horizontal="center" vertical="center" wrapText="1"/>
    </xf>
    <xf numFmtId="177" fontId="15" fillId="0" borderId="0" xfId="453" applyNumberFormat="1" applyFont="1" applyFill="1" applyAlignment="1">
      <alignment vertical="center"/>
    </xf>
    <xf numFmtId="259" fontId="184" fillId="0" borderId="0" xfId="1033" applyNumberFormat="1" applyFont="1"/>
    <xf numFmtId="0" fontId="184" fillId="0" borderId="0" xfId="1033" applyFont="1"/>
    <xf numFmtId="4" fontId="4" fillId="0" borderId="0" xfId="1033" applyNumberFormat="1" applyFont="1" applyAlignment="1">
      <alignment horizontal="left" vertical="center"/>
    </xf>
    <xf numFmtId="4" fontId="188" fillId="0" borderId="0" xfId="1033" applyNumberFormat="1" applyFont="1" applyAlignment="1">
      <alignment horizontal="left" vertical="center"/>
    </xf>
    <xf numFmtId="4" fontId="193" fillId="0" borderId="0" xfId="1033" applyNumberFormat="1" applyFont="1" applyAlignment="1">
      <alignment horizontal="left" vertical="center"/>
    </xf>
    <xf numFmtId="0" fontId="188" fillId="0" borderId="0" xfId="1033" applyFont="1"/>
    <xf numFmtId="0" fontId="188" fillId="0" borderId="0" xfId="1033" applyFont="1" applyAlignment="1">
      <alignment horizontal="right"/>
    </xf>
    <xf numFmtId="259" fontId="194" fillId="0" borderId="0" xfId="1033" applyNumberFormat="1" applyFont="1"/>
    <xf numFmtId="0" fontId="194" fillId="0" borderId="0" xfId="1033" applyFont="1"/>
    <xf numFmtId="0" fontId="188" fillId="0" borderId="0" xfId="0" applyFont="1" applyAlignment="1">
      <alignment vertical="center"/>
    </xf>
    <xf numFmtId="0" fontId="188" fillId="0" borderId="0" xfId="0" applyFont="1" applyAlignment="1">
      <alignment horizontal="right" vertical="center"/>
    </xf>
    <xf numFmtId="0" fontId="191" fillId="0" borderId="0" xfId="0" applyFont="1" applyAlignment="1">
      <alignment vertical="center"/>
    </xf>
    <xf numFmtId="4" fontId="193" fillId="0" borderId="0" xfId="1033" applyNumberFormat="1" applyFont="1" applyAlignment="1">
      <alignment horizontal="center" vertical="center"/>
    </xf>
    <xf numFmtId="4" fontId="188" fillId="0" borderId="0" xfId="1033" applyNumberFormat="1" applyFont="1" applyAlignment="1">
      <alignment vertical="center"/>
    </xf>
    <xf numFmtId="0" fontId="189" fillId="0" borderId="0" xfId="0" applyFont="1" applyAlignment="1">
      <alignment vertical="center"/>
    </xf>
    <xf numFmtId="0" fontId="198" fillId="0" borderId="0" xfId="0" applyFont="1" applyAlignment="1">
      <alignment horizontal="center" vertical="center"/>
    </xf>
    <xf numFmtId="0" fontId="199" fillId="0" borderId="0" xfId="0" applyFont="1" applyAlignment="1">
      <alignment vertical="center"/>
    </xf>
    <xf numFmtId="0" fontId="198" fillId="0" borderId="0" xfId="0" applyFont="1" applyAlignment="1">
      <alignment horizontal="center"/>
    </xf>
    <xf numFmtId="0" fontId="199" fillId="0" borderId="0" xfId="1026" applyFont="1" applyAlignment="1">
      <alignment vertical="center"/>
    </xf>
    <xf numFmtId="0" fontId="191" fillId="0" borderId="0" xfId="1026" applyFont="1" applyAlignment="1">
      <alignment vertical="center"/>
    </xf>
    <xf numFmtId="0" fontId="189" fillId="0" borderId="0" xfId="1026" applyFont="1" applyAlignment="1">
      <alignment vertical="center"/>
    </xf>
    <xf numFmtId="0" fontId="189" fillId="0" borderId="0" xfId="1026" applyFont="1" applyAlignment="1">
      <alignment horizontal="right" vertical="center"/>
    </xf>
    <xf numFmtId="0" fontId="200" fillId="0" borderId="0" xfId="1033" applyFont="1" applyAlignment="1">
      <alignment horizontal="center"/>
    </xf>
    <xf numFmtId="259" fontId="202" fillId="0" borderId="0" xfId="1033" applyNumberFormat="1" applyFont="1"/>
    <xf numFmtId="0" fontId="202" fillId="0" borderId="0" xfId="1033" applyFont="1"/>
    <xf numFmtId="0" fontId="201" fillId="0" borderId="0" xfId="0" applyFont="1"/>
    <xf numFmtId="177" fontId="165" fillId="0" borderId="1" xfId="453" applyNumberFormat="1" applyFont="1" applyFill="1" applyBorder="1" applyAlignment="1">
      <alignment horizontal="right" vertical="center" wrapText="1"/>
    </xf>
    <xf numFmtId="177" fontId="158" fillId="0" borderId="1" xfId="453" applyNumberFormat="1" applyFont="1" applyFill="1" applyBorder="1" applyAlignment="1">
      <alignment horizontal="right" vertical="center" wrapText="1"/>
    </xf>
    <xf numFmtId="177" fontId="156" fillId="0" borderId="1" xfId="0" applyNumberFormat="1" applyFont="1" applyBorder="1" applyAlignment="1">
      <alignment vertical="center"/>
    </xf>
    <xf numFmtId="0" fontId="156" fillId="0" borderId="0" xfId="0" applyFont="1"/>
    <xf numFmtId="0" fontId="199" fillId="0" borderId="0" xfId="0" applyFont="1"/>
    <xf numFmtId="177" fontId="156" fillId="0" borderId="0" xfId="0" applyNumberFormat="1" applyFont="1"/>
    <xf numFmtId="0" fontId="15" fillId="0" borderId="0" xfId="0" applyFont="1"/>
    <xf numFmtId="0" fontId="6" fillId="0" borderId="20" xfId="1026" applyFont="1" applyBorder="1" applyAlignment="1">
      <alignment vertical="center" wrapText="1"/>
    </xf>
    <xf numFmtId="0" fontId="6" fillId="0" borderId="20" xfId="1026" applyFont="1" applyBorder="1" applyAlignment="1">
      <alignment horizontal="center" vertical="center" wrapText="1"/>
    </xf>
    <xf numFmtId="0" fontId="195" fillId="0" borderId="0" xfId="0" applyFont="1" applyAlignment="1">
      <alignment vertical="center"/>
    </xf>
    <xf numFmtId="0" fontId="200" fillId="0" borderId="0" xfId="0" applyFont="1" applyAlignment="1">
      <alignment horizontal="center"/>
    </xf>
    <xf numFmtId="0" fontId="203" fillId="0" borderId="0" xfId="0" applyFont="1" applyAlignment="1">
      <alignment vertical="center"/>
    </xf>
    <xf numFmtId="258" fontId="3" fillId="0" borderId="1" xfId="453" applyNumberFormat="1" applyFont="1" applyFill="1" applyBorder="1" applyAlignment="1">
      <alignment vertical="center" wrapText="1"/>
    </xf>
    <xf numFmtId="177" fontId="4" fillId="0" borderId="1" xfId="453" applyNumberFormat="1" applyFont="1" applyFill="1" applyBorder="1" applyAlignment="1">
      <alignment vertical="center" wrapText="1"/>
    </xf>
    <xf numFmtId="260" fontId="4" fillId="0" borderId="1" xfId="453" applyNumberFormat="1" applyFont="1" applyFill="1" applyBorder="1" applyAlignment="1">
      <alignment vertical="center" wrapText="1"/>
    </xf>
    <xf numFmtId="260" fontId="3" fillId="0" borderId="1" xfId="453" applyNumberFormat="1" applyFont="1" applyFill="1" applyBorder="1" applyAlignment="1">
      <alignment vertical="center" wrapText="1"/>
    </xf>
    <xf numFmtId="177" fontId="3" fillId="0" borderId="1" xfId="453" applyNumberFormat="1" applyFont="1" applyFill="1" applyBorder="1" applyAlignment="1">
      <alignment vertical="center" wrapText="1"/>
    </xf>
    <xf numFmtId="43" fontId="15" fillId="0" borderId="0" xfId="0" applyNumberFormat="1" applyFont="1" applyAlignment="1">
      <alignment vertical="center"/>
    </xf>
    <xf numFmtId="43" fontId="4" fillId="0" borderId="1" xfId="453" applyFont="1" applyFill="1" applyBorder="1" applyAlignment="1">
      <alignment vertical="center" wrapText="1"/>
    </xf>
    <xf numFmtId="0" fontId="171" fillId="0" borderId="0" xfId="0" applyFont="1" applyAlignment="1">
      <alignment vertical="center"/>
    </xf>
    <xf numFmtId="259" fontId="3" fillId="0" borderId="0" xfId="453" applyNumberFormat="1" applyFont="1" applyFill="1" applyBorder="1" applyAlignment="1">
      <alignment vertical="center" wrapText="1"/>
    </xf>
    <xf numFmtId="259" fontId="15" fillId="0" borderId="0" xfId="453" applyNumberFormat="1" applyFont="1" applyFill="1" applyBorder="1" applyAlignment="1">
      <alignment vertical="center"/>
    </xf>
    <xf numFmtId="0" fontId="174" fillId="0" borderId="0" xfId="1024" applyFont="1" applyAlignment="1">
      <alignment vertical="center"/>
    </xf>
    <xf numFmtId="0" fontId="191" fillId="0" borderId="0" xfId="1024" applyFont="1" applyAlignment="1">
      <alignment vertical="center"/>
    </xf>
    <xf numFmtId="0" fontId="196" fillId="0" borderId="0" xfId="1024" applyFont="1" applyAlignment="1">
      <alignment vertical="center"/>
    </xf>
    <xf numFmtId="0" fontId="204" fillId="0" borderId="0" xfId="1024" applyFont="1" applyAlignment="1">
      <alignment horizontal="center" vertical="center"/>
    </xf>
    <xf numFmtId="0" fontId="199" fillId="0" borderId="0" xfId="1024" applyFont="1" applyAlignment="1">
      <alignment vertical="center"/>
    </xf>
    <xf numFmtId="0" fontId="3" fillId="0" borderId="1" xfId="1024" applyFont="1" applyBorder="1" applyAlignment="1">
      <alignment horizontal="center" vertical="center" wrapText="1"/>
    </xf>
    <xf numFmtId="0" fontId="3" fillId="0" borderId="1" xfId="1019" applyFont="1" applyBorder="1" applyAlignment="1">
      <alignment horizontal="center" vertical="center" wrapText="1"/>
    </xf>
    <xf numFmtId="3" fontId="175" fillId="0" borderId="1" xfId="1024" applyNumberFormat="1" applyFont="1" applyBorder="1" applyAlignment="1">
      <alignment vertical="center"/>
    </xf>
    <xf numFmtId="43" fontId="175" fillId="0" borderId="1" xfId="453" applyFont="1" applyFill="1" applyBorder="1" applyAlignment="1">
      <alignment vertical="center"/>
    </xf>
    <xf numFmtId="0" fontId="174" fillId="0" borderId="1" xfId="1024" applyFont="1" applyBorder="1" applyAlignment="1">
      <alignment vertical="center"/>
    </xf>
    <xf numFmtId="0" fontId="3" fillId="0" borderId="1" xfId="1024" applyFont="1" applyBorder="1" applyAlignment="1">
      <alignment vertical="center"/>
    </xf>
    <xf numFmtId="3" fontId="174" fillId="0" borderId="1" xfId="1024" applyNumberFormat="1" applyFont="1" applyBorder="1" applyAlignment="1">
      <alignment vertical="center"/>
    </xf>
    <xf numFmtId="43" fontId="3" fillId="0" borderId="1" xfId="453" applyFont="1" applyFill="1" applyBorder="1" applyAlignment="1">
      <alignment horizontal="right" vertical="center"/>
    </xf>
    <xf numFmtId="43" fontId="174" fillId="0" borderId="1" xfId="453" applyFont="1" applyFill="1" applyBorder="1" applyAlignment="1">
      <alignment vertical="center"/>
    </xf>
    <xf numFmtId="0" fontId="187" fillId="0" borderId="0" xfId="0" applyFont="1"/>
    <xf numFmtId="0" fontId="157" fillId="0" borderId="1" xfId="0" applyFont="1" applyBorder="1" applyAlignment="1">
      <alignment horizontal="center" wrapText="1"/>
    </xf>
    <xf numFmtId="177" fontId="161" fillId="0" borderId="1" xfId="453" applyNumberFormat="1" applyFont="1" applyFill="1" applyBorder="1" applyAlignment="1">
      <alignment horizontal="center" wrapText="1"/>
    </xf>
    <xf numFmtId="0" fontId="157" fillId="0" borderId="1" xfId="0" applyFont="1" applyBorder="1" applyAlignment="1">
      <alignment wrapText="1"/>
    </xf>
    <xf numFmtId="177" fontId="156" fillId="0" borderId="0" xfId="453" applyNumberFormat="1" applyFont="1" applyFill="1"/>
    <xf numFmtId="0" fontId="165" fillId="0" borderId="1" xfId="0" applyFont="1" applyBorder="1" applyAlignment="1">
      <alignment horizontal="center" wrapText="1"/>
    </xf>
    <xf numFmtId="0" fontId="165" fillId="0" borderId="1" xfId="0" applyFont="1" applyBorder="1" applyAlignment="1">
      <alignment wrapText="1"/>
    </xf>
    <xf numFmtId="177" fontId="162" fillId="0" borderId="1" xfId="453" applyNumberFormat="1" applyFont="1" applyFill="1" applyBorder="1" applyAlignment="1">
      <alignment horizontal="center" wrapText="1"/>
    </xf>
    <xf numFmtId="0" fontId="6" fillId="0" borderId="1" xfId="0" applyFont="1" applyBorder="1" applyAlignment="1">
      <alignment horizontal="center" wrapText="1"/>
    </xf>
    <xf numFmtId="177" fontId="4" fillId="0" borderId="1" xfId="453" applyNumberFormat="1" applyFont="1" applyFill="1" applyBorder="1" applyAlignment="1">
      <alignment horizontal="center" wrapText="1"/>
    </xf>
    <xf numFmtId="0" fontId="205" fillId="0" borderId="0" xfId="1024" applyFont="1"/>
    <xf numFmtId="0" fontId="206" fillId="0" borderId="0" xfId="0" applyFont="1"/>
    <xf numFmtId="0" fontId="207" fillId="0" borderId="0" xfId="1024" applyFont="1"/>
    <xf numFmtId="0" fontId="188" fillId="0" borderId="0" xfId="1024" applyFont="1" applyAlignment="1">
      <alignment horizontal="right"/>
    </xf>
    <xf numFmtId="0" fontId="200" fillId="0" borderId="0" xfId="1024" applyFont="1" applyAlignment="1">
      <alignment horizontal="center" vertical="center" wrapText="1"/>
    </xf>
    <xf numFmtId="0" fontId="208" fillId="0" borderId="0" xfId="1024" applyFont="1"/>
    <xf numFmtId="0" fontId="3" fillId="0" borderId="0" xfId="1024" applyFont="1"/>
    <xf numFmtId="0" fontId="185" fillId="0" borderId="1" xfId="1024" applyFont="1" applyBorder="1" applyAlignment="1">
      <alignment horizontal="center" vertical="center" wrapText="1"/>
    </xf>
    <xf numFmtId="0" fontId="3" fillId="0" borderId="1" xfId="1024" applyFont="1" applyBorder="1"/>
    <xf numFmtId="0" fontId="11" fillId="0" borderId="1" xfId="1024" applyFont="1" applyBorder="1" applyAlignment="1">
      <alignment vertical="center"/>
    </xf>
    <xf numFmtId="3" fontId="3" fillId="0" borderId="1" xfId="1024" applyNumberFormat="1" applyFont="1" applyBorder="1"/>
    <xf numFmtId="0" fontId="4" fillId="0" borderId="20" xfId="1024" applyFont="1" applyBorder="1"/>
    <xf numFmtId="0" fontId="4" fillId="0" borderId="20" xfId="1024" applyFont="1" applyBorder="1" applyAlignment="1">
      <alignment horizontal="center"/>
    </xf>
    <xf numFmtId="3" fontId="4" fillId="0" borderId="1" xfId="1024" applyNumberFormat="1" applyFont="1" applyBorder="1"/>
    <xf numFmtId="43" fontId="1" fillId="0" borderId="0" xfId="453"/>
    <xf numFmtId="177" fontId="4" fillId="0" borderId="1" xfId="453" applyNumberFormat="1" applyFont="1" applyFill="1" applyBorder="1" applyAlignment="1">
      <alignment vertical="center"/>
    </xf>
    <xf numFmtId="0" fontId="157" fillId="0" borderId="0" xfId="0" applyFont="1" applyAlignment="1">
      <alignment vertical="center"/>
    </xf>
    <xf numFmtId="0" fontId="190" fillId="0" borderId="0" xfId="0" applyFont="1" applyAlignment="1">
      <alignment horizontal="center" vertical="center"/>
    </xf>
    <xf numFmtId="177" fontId="164" fillId="0" borderId="0" xfId="453" applyNumberFormat="1" applyFont="1" applyFill="1" applyAlignment="1">
      <alignment vertical="center"/>
    </xf>
    <xf numFmtId="0" fontId="157" fillId="0" borderId="0" xfId="0" applyFont="1" applyAlignment="1">
      <alignment vertical="center" wrapText="1"/>
    </xf>
    <xf numFmtId="177" fontId="161" fillId="0" borderId="0" xfId="453" applyNumberFormat="1" applyFont="1" applyBorder="1" applyAlignment="1">
      <alignment vertical="center" wrapText="1"/>
    </xf>
    <xf numFmtId="177" fontId="167" fillId="0" borderId="0" xfId="453" applyNumberFormat="1" applyFont="1" applyBorder="1" applyAlignment="1">
      <alignment vertical="center" wrapText="1"/>
    </xf>
    <xf numFmtId="258" fontId="161" fillId="0" borderId="0" xfId="453" applyNumberFormat="1" applyFont="1" applyBorder="1" applyAlignment="1">
      <alignment vertical="center" wrapText="1"/>
    </xf>
    <xf numFmtId="0" fontId="4" fillId="0" borderId="1" xfId="0" applyFont="1" applyBorder="1" applyAlignment="1">
      <alignment vertical="center" wrapText="1"/>
    </xf>
    <xf numFmtId="259" fontId="157" fillId="0" borderId="0" xfId="0" applyNumberFormat="1" applyFont="1" applyAlignment="1">
      <alignment horizontal="right" vertical="center"/>
    </xf>
    <xf numFmtId="259" fontId="189" fillId="0" borderId="0" xfId="0" applyNumberFormat="1" applyFont="1" applyAlignment="1">
      <alignment horizontal="right" vertical="center"/>
    </xf>
    <xf numFmtId="259" fontId="166" fillId="0" borderId="0" xfId="0" applyNumberFormat="1" applyFont="1" applyAlignment="1">
      <alignment horizontal="center" vertical="center"/>
    </xf>
    <xf numFmtId="259" fontId="162" fillId="0" borderId="0" xfId="0" applyNumberFormat="1" applyFont="1" applyAlignment="1">
      <alignment horizontal="center" vertical="center"/>
    </xf>
    <xf numFmtId="259" fontId="201" fillId="0" borderId="0" xfId="0" applyNumberFormat="1" applyFont="1" applyAlignment="1">
      <alignment horizontal="center" vertical="center"/>
    </xf>
    <xf numFmtId="259" fontId="158" fillId="0" borderId="0" xfId="0" applyNumberFormat="1" applyFont="1" applyAlignment="1">
      <alignment horizontal="right" vertical="center"/>
    </xf>
    <xf numFmtId="259" fontId="157" fillId="0" borderId="0" xfId="0" applyNumberFormat="1" applyFont="1" applyAlignment="1">
      <alignment horizontal="center" vertical="center" wrapText="1"/>
    </xf>
    <xf numFmtId="259" fontId="161" fillId="0" borderId="0" xfId="453" applyNumberFormat="1" applyFont="1" applyBorder="1" applyAlignment="1">
      <alignment horizontal="right" vertical="center" wrapText="1"/>
    </xf>
    <xf numFmtId="259" fontId="162" fillId="0" borderId="0" xfId="453" applyNumberFormat="1" applyFont="1" applyBorder="1" applyAlignment="1">
      <alignment horizontal="right" vertical="center" wrapText="1"/>
    </xf>
    <xf numFmtId="259" fontId="163" fillId="0" borderId="0" xfId="453" applyNumberFormat="1" applyFont="1" applyBorder="1" applyAlignment="1">
      <alignment horizontal="right" vertical="center" wrapText="1"/>
    </xf>
    <xf numFmtId="259" fontId="161" fillId="0" borderId="0" xfId="453" applyNumberFormat="1" applyFont="1" applyBorder="1" applyAlignment="1">
      <alignment vertical="center" wrapText="1"/>
    </xf>
    <xf numFmtId="259" fontId="156" fillId="0" borderId="0" xfId="0" applyNumberFormat="1" applyFont="1" applyAlignment="1">
      <alignment vertical="center"/>
    </xf>
    <xf numFmtId="259" fontId="191" fillId="0" borderId="0" xfId="0" applyNumberFormat="1" applyFont="1" applyAlignment="1">
      <alignment vertical="center"/>
    </xf>
    <xf numFmtId="259" fontId="199" fillId="0" borderId="0" xfId="0" applyNumberFormat="1" applyFont="1" applyAlignment="1">
      <alignment vertical="center"/>
    </xf>
    <xf numFmtId="259" fontId="164" fillId="0" borderId="0" xfId="0" applyNumberFormat="1" applyFont="1" applyAlignment="1">
      <alignment vertical="center"/>
    </xf>
    <xf numFmtId="259" fontId="156" fillId="0" borderId="0" xfId="453" applyNumberFormat="1" applyFont="1" applyAlignment="1">
      <alignment vertical="center"/>
    </xf>
    <xf numFmtId="259" fontId="160" fillId="0" borderId="0" xfId="0" applyNumberFormat="1" applyFont="1" applyAlignment="1">
      <alignment vertical="center"/>
    </xf>
    <xf numFmtId="0" fontId="4" fillId="0" borderId="1" xfId="1033" applyFont="1" applyBorder="1" applyAlignment="1">
      <alignment horizontal="center" vertical="center" wrapText="1"/>
    </xf>
    <xf numFmtId="43" fontId="3" fillId="0" borderId="33" xfId="453" applyFont="1" applyBorder="1" applyAlignment="1">
      <alignment vertical="center"/>
    </xf>
    <xf numFmtId="43" fontId="156" fillId="0" borderId="0" xfId="453" applyFont="1" applyAlignment="1">
      <alignment vertical="center"/>
    </xf>
    <xf numFmtId="9" fontId="3" fillId="0" borderId="39" xfId="453" applyNumberFormat="1" applyFont="1" applyFill="1" applyBorder="1" applyAlignment="1">
      <alignment vertical="center" wrapText="1"/>
    </xf>
    <xf numFmtId="9" fontId="3" fillId="0" borderId="0" xfId="453" applyNumberFormat="1" applyFont="1" applyFill="1" applyBorder="1" applyAlignment="1">
      <alignment vertical="center" wrapText="1"/>
    </xf>
    <xf numFmtId="4" fontId="181" fillId="0" borderId="0" xfId="1033" applyNumberFormat="1" applyFont="1" applyAlignment="1">
      <alignment horizontal="left" vertical="center"/>
    </xf>
    <xf numFmtId="4" fontId="181" fillId="0" borderId="0" xfId="1033" applyNumberFormat="1" applyFont="1" applyAlignment="1">
      <alignment horizontal="center" vertical="center"/>
    </xf>
    <xf numFmtId="177" fontId="158" fillId="0" borderId="36" xfId="453" applyNumberFormat="1" applyFont="1" applyFill="1" applyBorder="1" applyAlignment="1">
      <alignment horizontal="right" vertical="center" wrapText="1"/>
    </xf>
    <xf numFmtId="177" fontId="158" fillId="0" borderId="37" xfId="453" applyNumberFormat="1" applyFont="1" applyFill="1" applyBorder="1" applyAlignment="1">
      <alignment horizontal="right" vertical="center" wrapText="1"/>
    </xf>
    <xf numFmtId="0" fontId="165" fillId="0" borderId="38" xfId="0" applyFont="1" applyBorder="1" applyAlignment="1">
      <alignment horizontal="center" vertical="center" wrapText="1"/>
    </xf>
    <xf numFmtId="177" fontId="158" fillId="0" borderId="40" xfId="453" applyNumberFormat="1" applyFont="1" applyFill="1" applyBorder="1" applyAlignment="1">
      <alignment horizontal="right" vertical="center" wrapText="1"/>
    </xf>
    <xf numFmtId="0" fontId="165" fillId="0" borderId="36" xfId="0" applyFont="1" applyBorder="1" applyAlignment="1">
      <alignment horizontal="center" vertical="center" wrapText="1"/>
    </xf>
    <xf numFmtId="0" fontId="15" fillId="0" borderId="36" xfId="0" applyFont="1" applyBorder="1" applyAlignment="1">
      <alignment horizontal="left" vertical="center" wrapText="1"/>
    </xf>
    <xf numFmtId="0" fontId="165" fillId="0" borderId="37"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65" fillId="0" borderId="1" xfId="1026" applyFont="1" applyBorder="1" applyAlignment="1">
      <alignment horizontal="center" vertical="center" wrapText="1"/>
    </xf>
    <xf numFmtId="0" fontId="15" fillId="0" borderId="1" xfId="1024" applyFont="1" applyBorder="1" applyAlignment="1">
      <alignment vertical="center"/>
    </xf>
    <xf numFmtId="177" fontId="15" fillId="0" borderId="1" xfId="453" applyNumberFormat="1" applyFont="1" applyFill="1" applyBorder="1" applyAlignment="1">
      <alignment horizontal="right" vertical="center" wrapText="1"/>
    </xf>
    <xf numFmtId="177" fontId="15" fillId="0" borderId="1" xfId="466" applyNumberFormat="1" applyFont="1" applyFill="1" applyBorder="1" applyAlignment="1">
      <alignment vertical="center"/>
    </xf>
    <xf numFmtId="259" fontId="165" fillId="0" borderId="36" xfId="453" applyNumberFormat="1" applyFont="1" applyBorder="1" applyAlignment="1">
      <alignment horizontal="right" vertical="center" wrapText="1"/>
    </xf>
    <xf numFmtId="259" fontId="165" fillId="0" borderId="37" xfId="453" applyNumberFormat="1" applyFont="1" applyBorder="1" applyAlignment="1">
      <alignment horizontal="right" vertical="center" wrapText="1"/>
    </xf>
    <xf numFmtId="259" fontId="165" fillId="0" borderId="38" xfId="453" applyNumberFormat="1" applyFont="1" applyBorder="1" applyAlignment="1">
      <alignment horizontal="right" vertical="center" wrapText="1"/>
    </xf>
    <xf numFmtId="0" fontId="165" fillId="0" borderId="36" xfId="0" applyFont="1" applyBorder="1" applyAlignment="1">
      <alignment vertical="center" wrapText="1"/>
    </xf>
    <xf numFmtId="259" fontId="165" fillId="0" borderId="36" xfId="453" applyNumberFormat="1" applyFont="1" applyFill="1" applyBorder="1" applyAlignment="1">
      <alignment horizontal="right" vertical="center" wrapText="1"/>
    </xf>
    <xf numFmtId="177" fontId="165" fillId="0" borderId="36" xfId="453" applyNumberFormat="1" applyFont="1" applyFill="1" applyBorder="1" applyAlignment="1">
      <alignment horizontal="center" vertical="center" wrapText="1"/>
    </xf>
    <xf numFmtId="0" fontId="165" fillId="0" borderId="37" xfId="0" applyFont="1" applyBorder="1" applyAlignment="1">
      <alignment vertical="center" wrapText="1"/>
    </xf>
    <xf numFmtId="259" fontId="165" fillId="0" borderId="37" xfId="453" applyNumberFormat="1" applyFont="1" applyFill="1" applyBorder="1" applyAlignment="1">
      <alignment horizontal="right" vertical="center" wrapText="1"/>
    </xf>
    <xf numFmtId="43" fontId="165" fillId="0" borderId="37" xfId="453" applyFont="1" applyFill="1" applyBorder="1" applyAlignment="1">
      <alignment horizontal="right" vertical="center" wrapText="1"/>
    </xf>
    <xf numFmtId="177" fontId="165" fillId="0" borderId="37" xfId="453" applyNumberFormat="1" applyFont="1" applyFill="1" applyBorder="1" applyAlignment="1">
      <alignment horizontal="center" vertical="center" wrapText="1"/>
    </xf>
    <xf numFmtId="259" fontId="165" fillId="0" borderId="38" xfId="453" applyNumberFormat="1" applyFont="1" applyFill="1" applyBorder="1" applyAlignment="1">
      <alignment horizontal="right" vertical="center" wrapText="1"/>
    </xf>
    <xf numFmtId="0" fontId="15" fillId="0" borderId="36" xfId="0" applyFont="1" applyBorder="1" applyAlignment="1">
      <alignment horizontal="center" vertical="center" wrapText="1"/>
    </xf>
    <xf numFmtId="0" fontId="15" fillId="0" borderId="36" xfId="0" applyFont="1" applyBorder="1" applyAlignment="1">
      <alignment vertical="center" wrapText="1"/>
    </xf>
    <xf numFmtId="43" fontId="3" fillId="0" borderId="36" xfId="453" applyFont="1" applyFill="1" applyBorder="1" applyAlignment="1">
      <alignment vertical="center" wrapText="1"/>
    </xf>
    <xf numFmtId="0" fontId="15" fillId="0" borderId="38" xfId="0" applyFont="1" applyBorder="1" applyAlignment="1">
      <alignment horizontal="center" vertical="center" wrapText="1"/>
    </xf>
    <xf numFmtId="0" fontId="15" fillId="0" borderId="38" xfId="0" applyFont="1" applyBorder="1" applyAlignment="1">
      <alignment vertical="center" wrapText="1"/>
    </xf>
    <xf numFmtId="259" fontId="3" fillId="0" borderId="38" xfId="453" applyNumberFormat="1" applyFont="1" applyFill="1" applyBorder="1" applyAlignment="1">
      <alignment vertical="center" wrapText="1"/>
    </xf>
    <xf numFmtId="177" fontId="3" fillId="0" borderId="38" xfId="453" applyNumberFormat="1" applyFont="1" applyFill="1" applyBorder="1" applyAlignment="1">
      <alignment vertical="center" wrapText="1"/>
    </xf>
    <xf numFmtId="260" fontId="3" fillId="0" borderId="38" xfId="453" applyNumberFormat="1" applyFont="1" applyFill="1" applyBorder="1" applyAlignment="1">
      <alignment vertical="center" wrapText="1"/>
    </xf>
    <xf numFmtId="259" fontId="3" fillId="0" borderId="36" xfId="453" applyNumberFormat="1" applyFont="1" applyFill="1" applyBorder="1" applyAlignment="1">
      <alignment vertical="center" wrapText="1"/>
    </xf>
    <xf numFmtId="177" fontId="3" fillId="0" borderId="36" xfId="453" applyNumberFormat="1" applyFont="1" applyFill="1" applyBorder="1" applyAlignment="1">
      <alignment vertical="center" wrapText="1"/>
    </xf>
    <xf numFmtId="260" fontId="3" fillId="0" borderId="36" xfId="453" applyNumberFormat="1" applyFont="1" applyFill="1" applyBorder="1" applyAlignment="1">
      <alignment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43" fontId="3" fillId="0" borderId="5" xfId="453" applyFont="1" applyFill="1" applyBorder="1" applyAlignment="1">
      <alignment vertical="center" wrapText="1"/>
    </xf>
    <xf numFmtId="259" fontId="3" fillId="0" borderId="5" xfId="453" applyNumberFormat="1" applyFont="1" applyFill="1" applyBorder="1" applyAlignment="1">
      <alignment vertical="center" wrapText="1"/>
    </xf>
    <xf numFmtId="0" fontId="165" fillId="0" borderId="36" xfId="0" applyFont="1" applyBorder="1" applyAlignment="1">
      <alignment horizontal="center" wrapText="1"/>
    </xf>
    <xf numFmtId="0" fontId="165" fillId="0" borderId="36" xfId="0" applyFont="1" applyBorder="1" applyAlignment="1">
      <alignment wrapText="1"/>
    </xf>
    <xf numFmtId="177" fontId="162" fillId="0" borderId="36" xfId="453" applyNumberFormat="1" applyFont="1" applyFill="1" applyBorder="1" applyAlignment="1">
      <alignment horizontal="center" wrapText="1"/>
    </xf>
    <xf numFmtId="0" fontId="165" fillId="0" borderId="37" xfId="0" applyFont="1" applyBorder="1" applyAlignment="1">
      <alignment horizontal="center" wrapText="1"/>
    </xf>
    <xf numFmtId="0" fontId="165" fillId="0" borderId="37" xfId="0" applyFont="1" applyBorder="1" applyAlignment="1">
      <alignment wrapText="1"/>
    </xf>
    <xf numFmtId="177" fontId="162" fillId="0" borderId="37" xfId="453" applyNumberFormat="1" applyFont="1" applyFill="1" applyBorder="1" applyAlignment="1">
      <alignment horizontal="center" wrapText="1"/>
    </xf>
    <xf numFmtId="0" fontId="165" fillId="0" borderId="38" xfId="0" applyFont="1" applyBorder="1" applyAlignment="1">
      <alignment horizontal="center" wrapText="1"/>
    </xf>
    <xf numFmtId="0" fontId="165" fillId="0" borderId="38" xfId="0" applyFont="1" applyBorder="1" applyAlignment="1">
      <alignment wrapText="1"/>
    </xf>
    <xf numFmtId="177" fontId="162" fillId="0" borderId="38" xfId="453" applyNumberFormat="1" applyFont="1" applyFill="1" applyBorder="1" applyAlignment="1">
      <alignment horizontal="center" wrapText="1"/>
    </xf>
    <xf numFmtId="0" fontId="162" fillId="0" borderId="36" xfId="0" applyFont="1" applyBorder="1" applyAlignment="1">
      <alignment horizontal="center" vertical="center" wrapText="1"/>
    </xf>
    <xf numFmtId="0" fontId="162" fillId="0" borderId="37" xfId="0" applyFont="1" applyBorder="1" applyAlignment="1">
      <alignment horizontal="center" vertical="center" wrapText="1"/>
    </xf>
    <xf numFmtId="0" fontId="162" fillId="0" borderId="38" xfId="0" applyFont="1" applyBorder="1" applyAlignment="1">
      <alignment horizontal="center" vertical="center" wrapText="1"/>
    </xf>
    <xf numFmtId="4" fontId="4" fillId="0" borderId="0" xfId="1033" applyNumberFormat="1" applyFont="1" applyAlignment="1">
      <alignment horizontal="center" vertical="center"/>
    </xf>
    <xf numFmtId="4" fontId="181" fillId="0" borderId="0" xfId="1033" applyNumberFormat="1" applyFont="1" applyAlignment="1">
      <alignment vertical="center"/>
    </xf>
    <xf numFmtId="43" fontId="3" fillId="0" borderId="0" xfId="466" applyFont="1" applyFill="1" applyBorder="1" applyAlignment="1">
      <alignment horizontal="center" vertical="center" wrapText="1"/>
    </xf>
    <xf numFmtId="0" fontId="11" fillId="0" borderId="0" xfId="0" applyFont="1" applyAlignment="1">
      <alignment vertical="center" wrapText="1"/>
    </xf>
    <xf numFmtId="43" fontId="2" fillId="0" borderId="0" xfId="453" applyFont="1" applyFill="1" applyAlignment="1">
      <alignment horizontal="center" vertical="center" wrapText="1"/>
    </xf>
    <xf numFmtId="0" fontId="186" fillId="0" borderId="0" xfId="0" applyFont="1" applyAlignment="1">
      <alignment vertical="center"/>
    </xf>
    <xf numFmtId="0" fontId="2" fillId="0" borderId="0" xfId="0" applyFont="1" applyAlignment="1">
      <alignment horizontal="center" vertical="center" wrapText="1"/>
    </xf>
    <xf numFmtId="0" fontId="187" fillId="0" borderId="0" xfId="0" applyFont="1" applyAlignment="1">
      <alignment vertical="center"/>
    </xf>
    <xf numFmtId="0" fontId="219" fillId="0" borderId="0" xfId="0" applyFont="1"/>
    <xf numFmtId="0" fontId="220" fillId="0" borderId="0" xfId="0" applyFont="1" applyAlignment="1">
      <alignment vertical="center" wrapText="1"/>
    </xf>
    <xf numFmtId="0" fontId="220" fillId="0" borderId="0" xfId="0" applyFont="1" applyAlignment="1">
      <alignment horizontal="center" vertical="center" wrapText="1"/>
    </xf>
    <xf numFmtId="0" fontId="171" fillId="0" borderId="0" xfId="0" applyFont="1" applyAlignment="1">
      <alignment vertical="center" wrapText="1"/>
    </xf>
    <xf numFmtId="0" fontId="154" fillId="0" borderId="0" xfId="0" applyFont="1" applyAlignment="1">
      <alignment horizontal="center" vertical="center" wrapText="1"/>
    </xf>
    <xf numFmtId="259" fontId="221" fillId="0" borderId="0" xfId="0" applyNumberFormat="1" applyFont="1"/>
    <xf numFmtId="259" fontId="2" fillId="0" borderId="0" xfId="0" applyNumberFormat="1" applyFont="1"/>
    <xf numFmtId="259" fontId="192" fillId="0" borderId="0" xfId="0" applyNumberFormat="1" applyFont="1"/>
    <xf numFmtId="0" fontId="192" fillId="0" borderId="0" xfId="0" applyFont="1" applyAlignment="1">
      <alignment horizontal="center" vertical="center" wrapText="1"/>
    </xf>
    <xf numFmtId="0" fontId="192" fillId="0" borderId="1" xfId="0" applyFont="1" applyBorder="1" applyAlignment="1">
      <alignment horizontal="center" vertical="center" wrapText="1"/>
    </xf>
    <xf numFmtId="0" fontId="222" fillId="0" borderId="1" xfId="0" applyFont="1" applyBorder="1" applyAlignment="1">
      <alignment horizontal="center" vertical="center" wrapText="1"/>
    </xf>
    <xf numFmtId="0" fontId="222" fillId="0" borderId="0" xfId="0" applyFont="1" applyAlignment="1">
      <alignment horizontal="center" vertical="center" wrapText="1"/>
    </xf>
    <xf numFmtId="0" fontId="2" fillId="0" borderId="1" xfId="0" applyFont="1" applyBorder="1" applyAlignment="1">
      <alignment horizontal="center" vertical="center" wrapText="1"/>
    </xf>
    <xf numFmtId="259" fontId="192" fillId="0" borderId="1" xfId="453" applyNumberFormat="1" applyFont="1" applyFill="1" applyBorder="1" applyAlignment="1">
      <alignment horizontal="right" vertical="center" wrapText="1"/>
    </xf>
    <xf numFmtId="43" fontId="192" fillId="0" borderId="1" xfId="453" applyFont="1" applyFill="1" applyBorder="1" applyAlignment="1">
      <alignment horizontal="right" vertical="center" wrapText="1"/>
    </xf>
    <xf numFmtId="0" fontId="192" fillId="0" borderId="1" xfId="0" applyFont="1" applyBorder="1" applyAlignment="1">
      <alignment horizontal="justify" vertical="center" wrapText="1"/>
    </xf>
    <xf numFmtId="177" fontId="192" fillId="0" borderId="1" xfId="453" applyNumberFormat="1" applyFont="1" applyFill="1" applyBorder="1" applyAlignment="1">
      <alignment horizontal="center" vertical="center" wrapText="1"/>
    </xf>
    <xf numFmtId="177" fontId="192" fillId="0" borderId="39" xfId="453" applyNumberFormat="1" applyFont="1" applyFill="1" applyBorder="1" applyAlignment="1">
      <alignment horizontal="center" vertical="center" wrapText="1"/>
    </xf>
    <xf numFmtId="177"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justify" vertical="center" wrapText="1"/>
    </xf>
    <xf numFmtId="259" fontId="2" fillId="0" borderId="8" xfId="453" applyNumberFormat="1" applyFont="1" applyFill="1" applyBorder="1" applyAlignment="1">
      <alignment horizontal="right" vertical="center" wrapText="1"/>
    </xf>
    <xf numFmtId="43" fontId="2" fillId="0" borderId="8" xfId="453" applyFont="1" applyFill="1" applyBorder="1" applyAlignment="1">
      <alignment horizontal="right" vertical="center" wrapText="1"/>
    </xf>
    <xf numFmtId="259" fontId="2" fillId="0" borderId="0" xfId="453" applyNumberFormat="1" applyFont="1" applyFill="1" applyBorder="1" applyAlignment="1">
      <alignment horizontal="right" vertical="center" wrapText="1"/>
    </xf>
    <xf numFmtId="177" fontId="3" fillId="0" borderId="0" xfId="0" applyNumberFormat="1" applyFont="1" applyAlignment="1">
      <alignment horizontal="center" vertical="center" wrapText="1"/>
    </xf>
    <xf numFmtId="0" fontId="3" fillId="0" borderId="0" xfId="0" applyFont="1" applyAlignment="1">
      <alignment horizontal="center" vertical="center" wrapText="1"/>
    </xf>
    <xf numFmtId="259" fontId="3" fillId="0" borderId="0" xfId="0" applyNumberFormat="1" applyFont="1" applyAlignment="1">
      <alignment horizontal="center" vertical="center" wrapText="1"/>
    </xf>
    <xf numFmtId="0" fontId="206" fillId="0" borderId="8" xfId="0" applyFont="1" applyBorder="1" applyAlignment="1">
      <alignment horizontal="center" vertical="center" wrapText="1"/>
    </xf>
    <xf numFmtId="0" fontId="206" fillId="0" borderId="8" xfId="0" applyFont="1" applyBorder="1" applyAlignment="1">
      <alignment horizontal="justify" vertical="center" wrapText="1"/>
    </xf>
    <xf numFmtId="259" fontId="206" fillId="0" borderId="8" xfId="453" applyNumberFormat="1" applyFont="1" applyFill="1" applyBorder="1" applyAlignment="1">
      <alignment horizontal="right" vertical="center" wrapText="1"/>
    </xf>
    <xf numFmtId="0" fontId="212" fillId="0" borderId="0" xfId="0" applyFont="1"/>
    <xf numFmtId="259" fontId="2" fillId="0" borderId="14" xfId="453" applyNumberFormat="1" applyFont="1" applyFill="1" applyBorder="1" applyAlignment="1">
      <alignment horizontal="right" vertical="center" wrapText="1"/>
    </xf>
    <xf numFmtId="0" fontId="2" fillId="0" borderId="14" xfId="0" applyFont="1" applyBorder="1" applyAlignment="1">
      <alignment horizontal="justify" vertical="center" wrapText="1"/>
    </xf>
    <xf numFmtId="0" fontId="206" fillId="0" borderId="14" xfId="0" applyFont="1" applyBorder="1" applyAlignment="1">
      <alignment horizontal="justify" vertical="center" wrapText="1"/>
    </xf>
    <xf numFmtId="0" fontId="206"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0" xfId="0" applyFont="1"/>
    <xf numFmtId="259" fontId="2" fillId="0" borderId="0" xfId="0" applyNumberFormat="1" applyFont="1" applyAlignment="1">
      <alignment horizontal="center" vertical="center" wrapText="1"/>
    </xf>
    <xf numFmtId="259" fontId="192" fillId="0" borderId="0" xfId="0" applyNumberFormat="1" applyFont="1" applyAlignment="1">
      <alignment horizontal="right" vertical="center" wrapText="1"/>
    </xf>
    <xf numFmtId="259" fontId="192" fillId="0" borderId="0" xfId="0" applyNumberFormat="1" applyFont="1" applyAlignment="1">
      <alignment horizontal="center" vertical="center" wrapText="1"/>
    </xf>
    <xf numFmtId="0" fontId="206" fillId="0" borderId="0" xfId="0" applyFont="1" applyAlignment="1">
      <alignment horizontal="center" vertical="center" wrapText="1"/>
    </xf>
    <xf numFmtId="177" fontId="223" fillId="0" borderId="0" xfId="453" applyNumberFormat="1" applyFont="1" applyFill="1" applyBorder="1" applyAlignment="1">
      <alignment horizontal="center" vertical="center" wrapText="1"/>
    </xf>
    <xf numFmtId="177" fontId="206" fillId="0" borderId="0" xfId="453" applyNumberFormat="1" applyFont="1" applyFill="1" applyBorder="1" applyAlignment="1">
      <alignment horizontal="center" vertical="center" wrapText="1"/>
    </xf>
    <xf numFmtId="43" fontId="2" fillId="0" borderId="0" xfId="453" applyFont="1" applyFill="1" applyBorder="1" applyAlignment="1">
      <alignment horizontal="center" vertical="center" wrapText="1"/>
    </xf>
    <xf numFmtId="177" fontId="4" fillId="0" borderId="32" xfId="453" applyNumberFormat="1" applyFont="1" applyFill="1" applyBorder="1" applyAlignment="1">
      <alignment horizontal="right" vertical="center" wrapText="1"/>
    </xf>
    <xf numFmtId="43" fontId="4" fillId="0" borderId="32" xfId="453" applyFont="1" applyFill="1" applyBorder="1" applyAlignment="1">
      <alignment horizontal="right" vertical="center" wrapText="1"/>
    </xf>
    <xf numFmtId="43" fontId="4" fillId="0" borderId="0" xfId="453" applyFont="1" applyFill="1" applyBorder="1" applyAlignment="1">
      <alignment horizontal="right" vertical="center" wrapText="1"/>
    </xf>
    <xf numFmtId="0" fontId="4" fillId="0" borderId="1" xfId="0" applyFont="1" applyBorder="1" applyAlignment="1">
      <alignment horizontal="center" vertical="center" wrapText="1"/>
    </xf>
    <xf numFmtId="259" fontId="4" fillId="0" borderId="1" xfId="453" applyNumberFormat="1" applyFont="1" applyFill="1" applyBorder="1" applyAlignment="1">
      <alignment horizontal="right" vertical="center" wrapText="1"/>
    </xf>
    <xf numFmtId="43" fontId="4" fillId="0" borderId="1" xfId="453" applyFont="1" applyFill="1" applyBorder="1" applyAlignment="1">
      <alignment horizontal="right" vertical="center" wrapText="1"/>
    </xf>
    <xf numFmtId="177" fontId="4" fillId="0" borderId="1" xfId="453" applyNumberFormat="1" applyFont="1" applyFill="1" applyBorder="1" applyAlignment="1">
      <alignment horizontal="right" vertical="center" wrapText="1"/>
    </xf>
    <xf numFmtId="177" fontId="192" fillId="0" borderId="1" xfId="453" applyNumberFormat="1" applyFont="1" applyFill="1" applyBorder="1" applyAlignment="1">
      <alignment horizontal="right" vertical="center" wrapText="1"/>
    </xf>
    <xf numFmtId="0" fontId="3" fillId="0" borderId="8" xfId="0" applyFont="1" applyBorder="1" applyAlignment="1">
      <alignment horizontal="justify" vertical="center" wrapText="1"/>
    </xf>
    <xf numFmtId="177" fontId="2" fillId="0" borderId="8" xfId="453" applyNumberFormat="1" applyFont="1" applyFill="1" applyBorder="1" applyAlignment="1">
      <alignment horizontal="right" vertical="center" wrapText="1"/>
    </xf>
    <xf numFmtId="37" fontId="3" fillId="0" borderId="0" xfId="0" applyNumberFormat="1" applyFont="1" applyAlignment="1">
      <alignment horizontal="center" vertical="center" wrapText="1"/>
    </xf>
    <xf numFmtId="43" fontId="3" fillId="0" borderId="0" xfId="453" applyFont="1" applyFill="1" applyBorder="1" applyAlignment="1">
      <alignment horizontal="center" vertical="center" wrapText="1"/>
    </xf>
    <xf numFmtId="0" fontId="154" fillId="0" borderId="8" xfId="0" applyFont="1" applyBorder="1" applyAlignment="1">
      <alignment horizontal="justify" vertical="center" wrapText="1"/>
    </xf>
    <xf numFmtId="177" fontId="206" fillId="0" borderId="8" xfId="453" applyNumberFormat="1" applyFont="1" applyFill="1" applyBorder="1" applyAlignment="1">
      <alignment horizontal="right" vertical="center" wrapText="1"/>
    </xf>
    <xf numFmtId="177" fontId="2" fillId="0" borderId="14" xfId="453" applyNumberFormat="1" applyFont="1" applyFill="1" applyBorder="1" applyAlignment="1">
      <alignment horizontal="right" vertical="center" wrapText="1"/>
    </xf>
    <xf numFmtId="0" fontId="3" fillId="0" borderId="14" xfId="0" applyFont="1" applyBorder="1" applyAlignment="1">
      <alignment horizontal="justify" vertical="center" wrapText="1"/>
    </xf>
    <xf numFmtId="0" fontId="154" fillId="0" borderId="14" xfId="0" applyFont="1" applyBorder="1" applyAlignment="1">
      <alignment horizontal="justify" vertical="center" wrapText="1"/>
    </xf>
    <xf numFmtId="0" fontId="3" fillId="0" borderId="31" xfId="0" applyFont="1" applyBorder="1" applyAlignment="1">
      <alignment horizontal="justify" vertical="center" wrapText="1"/>
    </xf>
    <xf numFmtId="177" fontId="2" fillId="0" borderId="31" xfId="453" applyNumberFormat="1" applyFont="1" applyFill="1" applyBorder="1" applyAlignment="1">
      <alignment horizontal="right" vertical="center" wrapText="1"/>
    </xf>
    <xf numFmtId="43" fontId="206" fillId="0" borderId="0" xfId="453" applyFont="1" applyFill="1" applyBorder="1" applyAlignment="1">
      <alignment horizontal="center" vertical="center" wrapText="1"/>
    </xf>
    <xf numFmtId="0" fontId="165" fillId="0" borderId="0" xfId="0" applyFont="1" applyAlignment="1">
      <alignment vertical="center" wrapText="1"/>
    </xf>
    <xf numFmtId="0" fontId="224" fillId="0" borderId="0" xfId="0" applyFont="1" applyAlignment="1">
      <alignment vertical="center" wrapText="1"/>
    </xf>
    <xf numFmtId="0" fontId="225" fillId="0" borderId="0" xfId="0" applyFont="1"/>
    <xf numFmtId="0" fontId="226" fillId="0" borderId="0" xfId="0" applyFont="1" applyAlignment="1">
      <alignment horizontal="center" vertical="center" wrapText="1"/>
    </xf>
    <xf numFmtId="0" fontId="228" fillId="0" borderId="0" xfId="0" applyFont="1" applyAlignment="1">
      <alignment horizontal="center" vertical="center" wrapText="1"/>
    </xf>
    <xf numFmtId="0" fontId="229" fillId="0" borderId="0" xfId="0" applyFont="1"/>
    <xf numFmtId="0" fontId="191" fillId="0" borderId="0" xfId="0" applyFont="1"/>
    <xf numFmtId="0" fontId="15" fillId="0" borderId="0" xfId="0" applyFont="1" applyAlignment="1">
      <alignment vertical="center" wrapText="1"/>
    </xf>
    <xf numFmtId="0" fontId="206" fillId="0" borderId="0" xfId="0" applyFont="1" applyAlignment="1">
      <alignment vertical="center" wrapText="1"/>
    </xf>
    <xf numFmtId="259" fontId="231" fillId="0" borderId="0" xfId="0" applyNumberFormat="1" applyFont="1"/>
    <xf numFmtId="0" fontId="2" fillId="0" borderId="1" xfId="0" applyFont="1" applyBorder="1" applyAlignment="1">
      <alignment horizontal="justify" vertical="center" wrapText="1"/>
    </xf>
    <xf numFmtId="177" fontId="2" fillId="0" borderId="1" xfId="453" applyNumberFormat="1" applyFont="1" applyFill="1" applyBorder="1" applyAlignment="1">
      <alignment horizontal="center" vertical="center" wrapText="1"/>
    </xf>
    <xf numFmtId="177" fontId="2" fillId="0" borderId="1" xfId="0" applyNumberFormat="1" applyFont="1" applyBorder="1"/>
    <xf numFmtId="0" fontId="189" fillId="0" borderId="0" xfId="0" applyFont="1" applyAlignment="1">
      <alignment horizontal="right" vertical="center"/>
    </xf>
    <xf numFmtId="177" fontId="157" fillId="0" borderId="1" xfId="0" applyNumberFormat="1" applyFont="1" applyBorder="1" applyAlignment="1">
      <alignment horizontal="right" vertical="center" wrapText="1"/>
    </xf>
    <xf numFmtId="177" fontId="156" fillId="0" borderId="0" xfId="453" applyNumberFormat="1" applyFont="1" applyFill="1" applyAlignment="1">
      <alignment vertical="center"/>
    </xf>
    <xf numFmtId="177" fontId="157" fillId="0" borderId="0" xfId="0" applyNumberFormat="1" applyFont="1" applyAlignment="1">
      <alignment horizontal="right" vertical="center" wrapText="1"/>
    </xf>
    <xf numFmtId="177" fontId="157" fillId="0" borderId="1" xfId="453" applyNumberFormat="1" applyFont="1" applyFill="1" applyBorder="1" applyAlignment="1">
      <alignment horizontal="right" vertical="center" wrapText="1"/>
    </xf>
    <xf numFmtId="177" fontId="157" fillId="0" borderId="0" xfId="453" applyNumberFormat="1" applyFont="1" applyFill="1" applyBorder="1" applyAlignment="1">
      <alignment horizontal="right" vertical="center" wrapText="1"/>
    </xf>
    <xf numFmtId="0" fontId="158" fillId="0" borderId="36" xfId="0" applyFont="1" applyBorder="1" applyAlignment="1">
      <alignment horizontal="center" vertical="center" wrapText="1"/>
    </xf>
    <xf numFmtId="0" fontId="158" fillId="0" borderId="36" xfId="0" applyFont="1" applyBorder="1" applyAlignment="1">
      <alignment vertical="center" wrapText="1"/>
    </xf>
    <xf numFmtId="177" fontId="160" fillId="0" borderId="0" xfId="453" applyNumberFormat="1" applyFont="1" applyFill="1" applyAlignment="1">
      <alignment vertical="center"/>
    </xf>
    <xf numFmtId="0" fontId="158" fillId="0" borderId="37" xfId="0" applyFont="1" applyBorder="1" applyAlignment="1">
      <alignment horizontal="center" vertical="center" wrapText="1"/>
    </xf>
    <xf numFmtId="0" fontId="158" fillId="0" borderId="37" xfId="0" applyFont="1" applyBorder="1" applyAlignment="1">
      <alignment vertical="center" wrapText="1"/>
    </xf>
    <xf numFmtId="177" fontId="160" fillId="0" borderId="0" xfId="453" applyNumberFormat="1" applyFont="1" applyFill="1" applyBorder="1" applyAlignment="1">
      <alignment vertical="center"/>
    </xf>
    <xf numFmtId="0" fontId="158" fillId="0" borderId="40" xfId="0" applyFont="1" applyBorder="1" applyAlignment="1">
      <alignment horizontal="center" vertical="center" wrapText="1"/>
    </xf>
    <xf numFmtId="0" fontId="158" fillId="0" borderId="40" xfId="0" applyFont="1" applyBorder="1" applyAlignment="1">
      <alignment vertical="center" wrapText="1"/>
    </xf>
    <xf numFmtId="177" fontId="157" fillId="0" borderId="1" xfId="453" applyNumberFormat="1" applyFont="1" applyFill="1" applyBorder="1" applyAlignment="1">
      <alignment horizontal="center" vertical="center" wrapText="1"/>
    </xf>
    <xf numFmtId="3" fontId="156" fillId="0" borderId="0" xfId="0" applyNumberFormat="1" applyFont="1" applyAlignment="1">
      <alignment vertical="center"/>
    </xf>
    <xf numFmtId="177" fontId="165" fillId="0" borderId="1" xfId="453" applyNumberFormat="1" applyFont="1" applyFill="1" applyBorder="1" applyAlignment="1">
      <alignment horizontal="center" vertical="center" wrapText="1"/>
    </xf>
    <xf numFmtId="177" fontId="158" fillId="0" borderId="1" xfId="453" applyNumberFormat="1" applyFont="1" applyFill="1" applyBorder="1" applyAlignment="1">
      <alignment horizontal="center" vertical="center" wrapText="1"/>
    </xf>
    <xf numFmtId="177" fontId="164" fillId="0" borderId="1" xfId="453" applyNumberFormat="1" applyFont="1" applyFill="1" applyBorder="1" applyAlignment="1">
      <alignment vertical="center"/>
    </xf>
    <xf numFmtId="177" fontId="156" fillId="0" borderId="1" xfId="453" applyNumberFormat="1" applyFont="1" applyFill="1" applyBorder="1" applyAlignment="1">
      <alignment vertical="center"/>
    </xf>
    <xf numFmtId="177" fontId="160" fillId="0" borderId="1" xfId="453" applyNumberFormat="1" applyFont="1" applyFill="1" applyBorder="1" applyAlignment="1">
      <alignment vertical="center"/>
    </xf>
    <xf numFmtId="259" fontId="11" fillId="0" borderId="0" xfId="466" applyNumberFormat="1" applyFont="1" applyFill="1" applyBorder="1" applyAlignment="1">
      <alignment horizontal="right" vertical="center" wrapText="1"/>
    </xf>
    <xf numFmtId="43" fontId="205" fillId="0" borderId="0" xfId="1024" applyNumberFormat="1" applyFont="1"/>
    <xf numFmtId="177" fontId="15" fillId="0" borderId="0" xfId="453" applyNumberFormat="1" applyFont="1" applyFill="1" applyBorder="1" applyAlignment="1">
      <alignment vertical="center"/>
    </xf>
    <xf numFmtId="177" fontId="6" fillId="0" borderId="0" xfId="453" applyNumberFormat="1" applyFont="1" applyFill="1" applyBorder="1" applyAlignment="1">
      <alignment horizontal="center" vertical="center" wrapText="1"/>
    </xf>
    <xf numFmtId="43" fontId="164" fillId="0" borderId="0" xfId="453" applyFont="1" applyAlignment="1">
      <alignment vertical="center"/>
    </xf>
    <xf numFmtId="177" fontId="165" fillId="0" borderId="37" xfId="453" applyNumberFormat="1" applyFont="1" applyFill="1" applyBorder="1" applyAlignment="1">
      <alignment horizontal="right" vertical="center" wrapText="1"/>
    </xf>
    <xf numFmtId="43" fontId="165" fillId="0" borderId="36" xfId="453" applyFont="1" applyFill="1" applyBorder="1" applyAlignment="1">
      <alignment horizontal="center" vertical="center" wrapText="1"/>
    </xf>
    <xf numFmtId="177" fontId="11" fillId="0" borderId="1" xfId="453" applyNumberFormat="1" applyFont="1" applyFill="1" applyBorder="1" applyAlignment="1">
      <alignment horizontal="right" vertical="center" wrapText="1"/>
    </xf>
    <xf numFmtId="43" fontId="2" fillId="0" borderId="14" xfId="453" applyFont="1" applyFill="1" applyBorder="1" applyAlignment="1">
      <alignment horizontal="right" vertical="center" wrapText="1"/>
    </xf>
    <xf numFmtId="0" fontId="158" fillId="0" borderId="44" xfId="0" applyFont="1" applyBorder="1" applyAlignment="1">
      <alignment horizontal="center" vertical="center" wrapText="1"/>
    </xf>
    <xf numFmtId="0" fontId="158" fillId="0" borderId="44" xfId="0" applyFont="1" applyBorder="1" applyAlignment="1">
      <alignment vertical="center" wrapText="1"/>
    </xf>
    <xf numFmtId="177" fontId="158" fillId="0" borderId="44" xfId="453" applyNumberFormat="1" applyFont="1" applyFill="1" applyBorder="1" applyAlignment="1">
      <alignment horizontal="right" vertical="center" wrapText="1"/>
    </xf>
    <xf numFmtId="0" fontId="217" fillId="0" borderId="45" xfId="0" applyFont="1" applyBorder="1" applyAlignment="1">
      <alignment horizontal="justify" vertical="center" wrapText="1"/>
    </xf>
    <xf numFmtId="177" fontId="217" fillId="0" borderId="45" xfId="453" applyNumberFormat="1" applyFont="1" applyFill="1" applyBorder="1" applyAlignment="1">
      <alignment horizontal="right" vertical="center"/>
    </xf>
    <xf numFmtId="0" fontId="217" fillId="0" borderId="45" xfId="0" applyFont="1" applyBorder="1" applyAlignment="1">
      <alignment vertical="center" wrapText="1"/>
    </xf>
    <xf numFmtId="43" fontId="154" fillId="0" borderId="0" xfId="453" applyFont="1" applyFill="1" applyBorder="1" applyAlignment="1">
      <alignment horizontal="center" vertical="center" wrapText="1"/>
    </xf>
    <xf numFmtId="43" fontId="206" fillId="0" borderId="8" xfId="453" applyFont="1" applyFill="1" applyBorder="1" applyAlignment="1">
      <alignment horizontal="right" vertical="center" wrapText="1"/>
    </xf>
    <xf numFmtId="43" fontId="192" fillId="0" borderId="1" xfId="453" applyFont="1" applyFill="1" applyBorder="1" applyAlignment="1">
      <alignment horizontal="center" vertical="center" wrapText="1"/>
    </xf>
    <xf numFmtId="0" fontId="158" fillId="0" borderId="37" xfId="0" applyFont="1" applyBorder="1" applyAlignment="1">
      <alignment horizontal="center" wrapText="1"/>
    </xf>
    <xf numFmtId="0" fontId="158" fillId="0" borderId="37" xfId="0" applyFont="1" applyBorder="1" applyAlignment="1">
      <alignment wrapText="1"/>
    </xf>
    <xf numFmtId="177" fontId="163" fillId="0" borderId="37" xfId="453" applyNumberFormat="1" applyFont="1" applyFill="1" applyBorder="1" applyAlignment="1">
      <alignment horizontal="center" wrapText="1"/>
    </xf>
    <xf numFmtId="0" fontId="160" fillId="0" borderId="0" xfId="0" applyFont="1"/>
    <xf numFmtId="0" fontId="3" fillId="0" borderId="0" xfId="653" applyFont="1"/>
    <xf numFmtId="0" fontId="3" fillId="0" borderId="0" xfId="653" applyFont="1" applyAlignment="1">
      <alignment horizontal="center"/>
    </xf>
    <xf numFmtId="0" fontId="205" fillId="0" borderId="0" xfId="0" applyFont="1"/>
    <xf numFmtId="0" fontId="4" fillId="0" borderId="0" xfId="653" applyFont="1" applyAlignment="1">
      <alignment horizontal="center" vertical="center" wrapText="1"/>
    </xf>
    <xf numFmtId="43" fontId="4" fillId="0" borderId="0" xfId="653" applyNumberFormat="1" applyFont="1" applyAlignment="1">
      <alignment horizontal="right" vertical="center" wrapText="1"/>
    </xf>
    <xf numFmtId="0" fontId="4" fillId="0" borderId="0" xfId="653" applyFont="1" applyAlignment="1">
      <alignment vertical="center" wrapText="1"/>
    </xf>
    <xf numFmtId="0" fontId="212" fillId="0" borderId="0" xfId="653" applyFont="1" applyAlignment="1">
      <alignment horizontal="center" vertical="center" wrapText="1"/>
    </xf>
    <xf numFmtId="0" fontId="211" fillId="0" borderId="0" xfId="653" applyFont="1" applyAlignment="1">
      <alignment horizontal="center" vertical="center" wrapText="1"/>
    </xf>
    <xf numFmtId="0" fontId="211" fillId="0" borderId="0" xfId="653" applyFont="1" applyAlignment="1">
      <alignment horizontal="justify" vertical="center" wrapText="1"/>
    </xf>
    <xf numFmtId="43" fontId="211" fillId="0" borderId="0" xfId="653" applyNumberFormat="1" applyFont="1" applyAlignment="1">
      <alignment horizontal="center" vertical="center" wrapText="1"/>
    </xf>
    <xf numFmtId="0" fontId="4" fillId="0" borderId="0" xfId="653" applyFont="1" applyAlignment="1">
      <alignment horizontal="justify" vertical="center" wrapText="1"/>
    </xf>
    <xf numFmtId="43" fontId="4" fillId="0" borderId="0" xfId="653" applyNumberFormat="1" applyFont="1" applyAlignment="1">
      <alignment horizontal="center" vertical="center" wrapText="1"/>
    </xf>
    <xf numFmtId="0" fontId="212" fillId="0" borderId="32" xfId="653" applyFont="1" applyBorder="1" applyAlignment="1">
      <alignment horizontal="right" vertical="center" wrapText="1"/>
    </xf>
    <xf numFmtId="0" fontId="12" fillId="0" borderId="0" xfId="653" applyFont="1" applyAlignment="1">
      <alignment horizontal="center" vertical="center" wrapText="1"/>
    </xf>
    <xf numFmtId="177" fontId="12" fillId="0" borderId="1" xfId="471" applyNumberFormat="1" applyFont="1" applyFill="1" applyBorder="1" applyAlignment="1">
      <alignment horizontal="center" vertical="center" wrapText="1"/>
    </xf>
    <xf numFmtId="177" fontId="12" fillId="0" borderId="23" xfId="453" applyNumberFormat="1" applyFont="1" applyFill="1" applyBorder="1" applyAlignment="1">
      <alignment horizontal="center" vertical="center" wrapText="1"/>
    </xf>
    <xf numFmtId="43" fontId="12" fillId="0" borderId="1" xfId="471" applyFont="1" applyFill="1" applyBorder="1" applyAlignment="1">
      <alignment horizontal="center" vertical="center" wrapText="1"/>
    </xf>
    <xf numFmtId="43" fontId="205" fillId="0" borderId="0" xfId="453" applyFont="1" applyFill="1"/>
    <xf numFmtId="43" fontId="12" fillId="0" borderId="0" xfId="653" applyNumberFormat="1" applyFont="1" applyAlignment="1">
      <alignment horizontal="center" vertical="center" wrapText="1"/>
    </xf>
    <xf numFmtId="177" fontId="214" fillId="0" borderId="0" xfId="0" applyNumberFormat="1" applyFont="1"/>
    <xf numFmtId="0" fontId="214" fillId="0" borderId="0" xfId="0" applyFont="1"/>
    <xf numFmtId="3" fontId="4" fillId="0" borderId="45" xfId="653" applyNumberFormat="1" applyFont="1" applyBorder="1" applyAlignment="1">
      <alignment horizontal="justify" vertical="center" wrapText="1"/>
    </xf>
    <xf numFmtId="0" fontId="215" fillId="0" borderId="0" xfId="0" applyFont="1"/>
    <xf numFmtId="0" fontId="3" fillId="0" borderId="45" xfId="653" applyFont="1" applyBorder="1" applyAlignment="1">
      <alignment horizontal="center" vertical="center" wrapText="1"/>
    </xf>
    <xf numFmtId="177" fontId="3" fillId="0" borderId="45" xfId="453" applyNumberFormat="1" applyFont="1" applyFill="1" applyBorder="1" applyAlignment="1">
      <alignment horizontal="justify" vertical="center" wrapText="1"/>
    </xf>
    <xf numFmtId="43" fontId="3" fillId="0" borderId="45" xfId="453" applyFont="1" applyFill="1" applyBorder="1" applyAlignment="1">
      <alignment horizontal="justify" vertical="center" wrapText="1"/>
    </xf>
    <xf numFmtId="3" fontId="3" fillId="0" borderId="45" xfId="653" applyNumberFormat="1" applyFont="1" applyBorder="1" applyAlignment="1">
      <alignment horizontal="justify" vertical="center" wrapText="1"/>
    </xf>
    <xf numFmtId="43" fontId="11" fillId="0" borderId="0" xfId="653" applyNumberFormat="1" applyFont="1" applyAlignment="1">
      <alignment horizontal="center" vertical="center" wrapText="1"/>
    </xf>
    <xf numFmtId="0" fontId="3" fillId="0" borderId="45" xfId="653" applyFont="1" applyBorder="1" applyAlignment="1">
      <alignment horizontal="justify" vertical="center" wrapText="1"/>
    </xf>
    <xf numFmtId="0" fontId="3" fillId="0" borderId="45" xfId="0" applyFont="1" applyBorder="1" applyAlignment="1">
      <alignment horizontal="justify" vertical="center" wrapText="1"/>
    </xf>
    <xf numFmtId="0" fontId="216" fillId="0" borderId="0" xfId="0" applyFont="1"/>
    <xf numFmtId="0" fontId="3" fillId="0" borderId="45" xfId="644" applyFont="1" applyBorder="1" applyAlignment="1">
      <alignment horizontal="justify" vertical="center" wrapText="1"/>
    </xf>
    <xf numFmtId="0" fontId="3" fillId="0" borderId="45" xfId="664" applyFont="1" applyBorder="1" applyAlignment="1">
      <alignment horizontal="center" vertical="center"/>
    </xf>
    <xf numFmtId="205" fontId="217" fillId="0" borderId="45" xfId="0" applyNumberFormat="1" applyFont="1" applyBorder="1" applyAlignment="1">
      <alignment horizontal="center" vertical="center" wrapText="1"/>
    </xf>
    <xf numFmtId="0" fontId="217" fillId="0" borderId="45" xfId="1019" applyFont="1" applyBorder="1" applyAlignment="1">
      <alignment horizontal="center" vertical="center" wrapText="1"/>
    </xf>
    <xf numFmtId="1" fontId="217" fillId="0" borderId="45" xfId="0" applyNumberFormat="1" applyFont="1" applyBorder="1" applyAlignment="1">
      <alignment horizontal="center" vertical="center" wrapText="1"/>
    </xf>
    <xf numFmtId="2" fontId="217" fillId="0" borderId="45" xfId="1038" applyNumberFormat="1" applyFont="1" applyBorder="1" applyAlignment="1">
      <alignment horizontal="center" vertical="center" wrapText="1"/>
    </xf>
    <xf numFmtId="177" fontId="217" fillId="0" borderId="45" xfId="453" applyNumberFormat="1" applyFont="1" applyFill="1" applyBorder="1" applyAlignment="1">
      <alignment horizontal="justify" vertical="center" wrapText="1"/>
    </xf>
    <xf numFmtId="261" fontId="217" fillId="0" borderId="45" xfId="453" applyNumberFormat="1" applyFont="1" applyFill="1" applyBorder="1" applyAlignment="1">
      <alignment horizontal="center" vertical="center" wrapText="1"/>
    </xf>
    <xf numFmtId="177" fontId="217" fillId="0" borderId="45" xfId="453" applyNumberFormat="1" applyFont="1" applyFill="1" applyBorder="1" applyAlignment="1">
      <alignment horizontal="center" vertical="center" wrapText="1"/>
    </xf>
    <xf numFmtId="0" fontId="3" fillId="0" borderId="45" xfId="653" applyFont="1" applyBorder="1" applyAlignment="1">
      <alignment horizontal="center" vertical="center"/>
    </xf>
    <xf numFmtId="177" fontId="216" fillId="0" borderId="0" xfId="453" applyNumberFormat="1" applyFont="1" applyFill="1"/>
    <xf numFmtId="43" fontId="3" fillId="0" borderId="45" xfId="453" applyFont="1" applyFill="1" applyBorder="1" applyAlignment="1">
      <alignment horizontal="left" vertical="center" wrapText="1"/>
    </xf>
    <xf numFmtId="0" fontId="217" fillId="0" borderId="45" xfId="0" applyFont="1" applyBorder="1" applyAlignment="1">
      <alignment horizontal="center" vertical="center" wrapText="1"/>
    </xf>
    <xf numFmtId="43" fontId="3" fillId="0" borderId="45" xfId="471" applyFont="1" applyFill="1" applyBorder="1" applyAlignment="1">
      <alignment horizontal="justify" vertical="center" wrapText="1"/>
    </xf>
    <xf numFmtId="0" fontId="3" fillId="0" borderId="45" xfId="0" applyFont="1" applyBorder="1" applyAlignment="1">
      <alignment horizontal="left" vertical="center" wrapText="1"/>
    </xf>
    <xf numFmtId="1" fontId="217" fillId="0" borderId="45" xfId="1039" applyNumberFormat="1" applyFont="1" applyBorder="1" applyAlignment="1">
      <alignment horizontal="center" vertical="center" wrapText="1"/>
    </xf>
    <xf numFmtId="0" fontId="3" fillId="0" borderId="45" xfId="0" quotePrefix="1" applyFont="1" applyBorder="1" applyAlignment="1">
      <alignment horizontal="left" vertical="center" wrapText="1"/>
    </xf>
    <xf numFmtId="177" fontId="3" fillId="0" borderId="45" xfId="453" applyNumberFormat="1" applyFont="1" applyFill="1" applyBorder="1" applyAlignment="1">
      <alignment horizontal="justify" vertical="center"/>
    </xf>
    <xf numFmtId="0" fontId="217" fillId="0" borderId="45" xfId="1" applyNumberFormat="1" applyFont="1" applyFill="1" applyBorder="1" applyAlignment="1">
      <alignment horizontal="justify" vertical="center"/>
    </xf>
    <xf numFmtId="0" fontId="3" fillId="0" borderId="45" xfId="453" applyNumberFormat="1" applyFont="1" applyFill="1" applyBorder="1" applyAlignment="1">
      <alignment horizontal="center" vertical="center" wrapText="1"/>
    </xf>
    <xf numFmtId="0" fontId="205" fillId="0" borderId="0" xfId="0" applyFont="1" applyAlignment="1">
      <alignment horizontal="center"/>
    </xf>
    <xf numFmtId="0" fontId="3" fillId="0" borderId="45" xfId="1" applyNumberFormat="1" applyFont="1" applyFill="1" applyBorder="1" applyAlignment="1">
      <alignment horizontal="justify" vertical="center"/>
    </xf>
    <xf numFmtId="0" fontId="15" fillId="0" borderId="45" xfId="1040" applyFont="1" applyBorder="1" applyAlignment="1">
      <alignment horizontal="justify" vertical="center" wrapText="1"/>
    </xf>
    <xf numFmtId="0" fontId="161" fillId="0" borderId="1" xfId="1026" applyFont="1" applyBorder="1" applyAlignment="1">
      <alignment horizontal="center" vertical="center" wrapText="1"/>
    </xf>
    <xf numFmtId="43" fontId="3" fillId="0" borderId="8" xfId="453" applyFont="1" applyFill="1" applyBorder="1" applyAlignment="1">
      <alignment vertical="center"/>
    </xf>
    <xf numFmtId="43" fontId="3" fillId="0" borderId="14" xfId="453" applyFont="1" applyFill="1" applyBorder="1" applyAlignment="1">
      <alignment horizontal="right" vertical="center"/>
    </xf>
    <xf numFmtId="43" fontId="3" fillId="0" borderId="14" xfId="453" applyFont="1" applyBorder="1" applyAlignment="1">
      <alignment horizontal="right" vertical="center"/>
    </xf>
    <xf numFmtId="43" fontId="3" fillId="0" borderId="8" xfId="453" applyFont="1" applyFill="1" applyBorder="1" applyAlignment="1">
      <alignment horizontal="right" vertical="center"/>
    </xf>
    <xf numFmtId="43" fontId="3" fillId="0" borderId="14" xfId="453" applyFont="1" applyBorder="1" applyAlignment="1">
      <alignment vertical="center"/>
    </xf>
    <xf numFmtId="260" fontId="184" fillId="0" borderId="0" xfId="1033" applyNumberFormat="1" applyFont="1"/>
    <xf numFmtId="43" fontId="3" fillId="0" borderId="1" xfId="453" applyFont="1" applyBorder="1" applyAlignment="1">
      <alignment vertical="center"/>
    </xf>
    <xf numFmtId="43" fontId="154" fillId="0" borderId="1" xfId="453" applyFont="1" applyBorder="1" applyAlignment="1">
      <alignment vertical="center"/>
    </xf>
    <xf numFmtId="0" fontId="192" fillId="0" borderId="0" xfId="0" applyFont="1" applyAlignment="1">
      <alignment horizontal="justify" vertical="center" wrapText="1"/>
    </xf>
    <xf numFmtId="177" fontId="192" fillId="0" borderId="0" xfId="453" applyNumberFormat="1" applyFont="1" applyFill="1" applyBorder="1" applyAlignment="1">
      <alignment horizontal="right" vertical="center" wrapText="1"/>
    </xf>
    <xf numFmtId="177" fontId="192" fillId="0" borderId="0" xfId="453"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193" fillId="0" borderId="0" xfId="1033" applyFont="1" applyAlignment="1">
      <alignment horizontal="left" vertical="top" wrapText="1"/>
    </xf>
    <xf numFmtId="0" fontId="188" fillId="0" borderId="0" xfId="1026" applyFont="1" applyAlignment="1">
      <alignment vertical="center"/>
    </xf>
    <xf numFmtId="0" fontId="190" fillId="0" borderId="0" xfId="0" applyFont="1" applyAlignment="1">
      <alignment horizontal="center"/>
    </xf>
    <xf numFmtId="0" fontId="183" fillId="0" borderId="0" xfId="1026" applyFont="1" applyAlignment="1">
      <alignment vertical="center"/>
    </xf>
    <xf numFmtId="0" fontId="198" fillId="0" borderId="0" xfId="1026" applyFont="1" applyAlignment="1">
      <alignment horizontal="center"/>
    </xf>
    <xf numFmtId="0" fontId="154" fillId="0" borderId="0" xfId="1026" applyFont="1" applyAlignment="1">
      <alignment vertical="center"/>
    </xf>
    <xf numFmtId="0" fontId="4" fillId="0" borderId="1" xfId="1026" applyFont="1" applyBorder="1" applyAlignment="1">
      <alignment horizontal="center" vertical="center" wrapText="1"/>
    </xf>
    <xf numFmtId="0" fontId="162" fillId="0" borderId="1" xfId="1026" applyFont="1" applyBorder="1" applyAlignment="1">
      <alignment horizontal="center" vertical="center" wrapText="1"/>
    </xf>
    <xf numFmtId="0" fontId="3" fillId="0" borderId="1" xfId="1026" applyFont="1" applyBorder="1" applyAlignment="1">
      <alignment horizontal="center" vertical="center" wrapText="1"/>
    </xf>
    <xf numFmtId="0" fontId="157" fillId="0" borderId="20" xfId="1026" applyFont="1" applyBorder="1" applyAlignment="1">
      <alignment vertical="center" wrapText="1"/>
    </xf>
    <xf numFmtId="0" fontId="157" fillId="0" borderId="20" xfId="1026" applyFont="1" applyBorder="1" applyAlignment="1">
      <alignment horizontal="center" vertical="center" wrapText="1"/>
    </xf>
    <xf numFmtId="177" fontId="15" fillId="0" borderId="1" xfId="453" applyNumberFormat="1" applyFont="1" applyFill="1" applyBorder="1" applyAlignment="1">
      <alignment horizontal="right" vertical="center"/>
    </xf>
    <xf numFmtId="0" fontId="3" fillId="0" borderId="0" xfId="1026" applyFont="1" applyAlignment="1">
      <alignment vertical="center"/>
    </xf>
    <xf numFmtId="0" fontId="33" fillId="0" borderId="0" xfId="1026" applyFont="1" applyAlignment="1">
      <alignment vertical="center"/>
    </xf>
    <xf numFmtId="0" fontId="157" fillId="0" borderId="0" xfId="1026" applyFont="1" applyAlignment="1">
      <alignment vertical="center"/>
    </xf>
    <xf numFmtId="0" fontId="6" fillId="0" borderId="0" xfId="1026" applyFont="1" applyAlignment="1">
      <alignment vertical="center"/>
    </xf>
    <xf numFmtId="0" fontId="234" fillId="0" borderId="0" xfId="1033" applyFont="1" applyAlignment="1">
      <alignment vertical="center" wrapText="1"/>
    </xf>
    <xf numFmtId="0" fontId="234" fillId="0" borderId="0" xfId="1033" applyFont="1" applyAlignment="1">
      <alignment horizontal="left" vertical="center" wrapText="1"/>
    </xf>
    <xf numFmtId="0" fontId="193" fillId="0" borderId="0" xfId="1033" applyFont="1" applyAlignment="1">
      <alignment horizontal="left" vertical="center" wrapText="1"/>
    </xf>
    <xf numFmtId="0" fontId="198" fillId="0" borderId="0" xfId="1026" applyFont="1" applyAlignment="1">
      <alignment horizontal="center" vertical="center"/>
    </xf>
    <xf numFmtId="0" fontId="162" fillId="0" borderId="0" xfId="1026" applyFont="1" applyAlignment="1">
      <alignment vertical="center"/>
    </xf>
    <xf numFmtId="3" fontId="3" fillId="0" borderId="1" xfId="1024" applyNumberFormat="1" applyFont="1" applyBorder="1" applyAlignment="1">
      <alignment vertical="center"/>
    </xf>
    <xf numFmtId="0" fontId="3" fillId="0" borderId="46" xfId="653" applyFont="1" applyBorder="1" applyAlignment="1">
      <alignment horizontal="center" vertical="center" wrapText="1"/>
    </xf>
    <xf numFmtId="0" fontId="217" fillId="0" borderId="46" xfId="0" applyFont="1" applyBorder="1" applyAlignment="1">
      <alignment horizontal="justify" vertical="center" wrapText="1"/>
    </xf>
    <xf numFmtId="177" fontId="4" fillId="0" borderId="46" xfId="453" applyNumberFormat="1" applyFont="1" applyFill="1" applyBorder="1" applyAlignment="1">
      <alignment horizontal="justify" vertical="center" wrapText="1"/>
    </xf>
    <xf numFmtId="177" fontId="3" fillId="0" borderId="46" xfId="453" applyNumberFormat="1" applyFont="1" applyFill="1" applyBorder="1" applyAlignment="1">
      <alignment horizontal="justify" vertical="center" wrapText="1"/>
    </xf>
    <xf numFmtId="3" fontId="3" fillId="0" borderId="46" xfId="653" applyNumberFormat="1" applyFont="1" applyBorder="1" applyAlignment="1">
      <alignment horizontal="justify" vertical="center" wrapText="1"/>
    </xf>
    <xf numFmtId="0" fontId="12" fillId="0" borderId="1" xfId="653" applyFont="1" applyBorder="1" applyAlignment="1">
      <alignment horizontal="center" vertical="center" wrapText="1"/>
    </xf>
    <xf numFmtId="0" fontId="12" fillId="0" borderId="1" xfId="471" applyNumberFormat="1" applyFont="1" applyFill="1" applyBorder="1" applyAlignment="1">
      <alignment horizontal="center" vertical="center" wrapText="1"/>
    </xf>
    <xf numFmtId="0" fontId="12" fillId="0" borderId="1" xfId="653" applyFont="1" applyBorder="1" applyAlignment="1">
      <alignment horizontal="center" vertical="center"/>
    </xf>
    <xf numFmtId="0" fontId="12" fillId="0" borderId="1" xfId="453" applyNumberFormat="1" applyFont="1" applyFill="1" applyBorder="1" applyAlignment="1">
      <alignment horizontal="center" vertical="center" wrapText="1"/>
    </xf>
    <xf numFmtId="0" fontId="213" fillId="0" borderId="1" xfId="653" applyFont="1" applyBorder="1" applyAlignment="1">
      <alignment horizontal="center" vertical="center" wrapText="1"/>
    </xf>
    <xf numFmtId="0" fontId="213" fillId="0" borderId="1" xfId="653" applyFont="1" applyBorder="1" applyAlignment="1">
      <alignment horizontal="justify" vertical="center" wrapText="1"/>
    </xf>
    <xf numFmtId="0" fontId="232" fillId="0" borderId="1" xfId="653" applyFont="1" applyBorder="1" applyAlignment="1">
      <alignment horizontal="center" vertical="center" wrapText="1"/>
    </xf>
    <xf numFmtId="43" fontId="213" fillId="0" borderId="1" xfId="453" applyFont="1" applyFill="1" applyBorder="1" applyAlignment="1">
      <alignment horizontal="right" vertical="center" wrapText="1"/>
    </xf>
    <xf numFmtId="177" fontId="213" fillId="0" borderId="1" xfId="453" applyNumberFormat="1" applyFont="1" applyFill="1" applyBorder="1" applyAlignment="1">
      <alignment horizontal="justify" vertical="center" wrapText="1"/>
    </xf>
    <xf numFmtId="177" fontId="213" fillId="0" borderId="1" xfId="471" applyNumberFormat="1" applyFont="1" applyFill="1" applyBorder="1" applyAlignment="1">
      <alignment horizontal="center" vertical="center" wrapText="1"/>
    </xf>
    <xf numFmtId="0" fontId="4" fillId="0" borderId="1" xfId="653" applyFont="1" applyBorder="1" applyAlignment="1">
      <alignment horizontal="center" vertical="center" wrapText="1"/>
    </xf>
    <xf numFmtId="0" fontId="4" fillId="0" borderId="1" xfId="644" applyFont="1" applyBorder="1" applyAlignment="1">
      <alignment horizontal="justify" vertical="center" wrapText="1"/>
    </xf>
    <xf numFmtId="43" fontId="4" fillId="0" borderId="1" xfId="453" applyFont="1" applyFill="1" applyBorder="1" applyAlignment="1">
      <alignment horizontal="justify" vertical="center" wrapText="1"/>
    </xf>
    <xf numFmtId="177" fontId="4" fillId="0" borderId="1" xfId="453" applyNumberFormat="1" applyFont="1" applyFill="1" applyBorder="1" applyAlignment="1">
      <alignment horizontal="justify" vertical="center" wrapText="1"/>
    </xf>
    <xf numFmtId="3" fontId="4" fillId="0" borderId="1" xfId="653" applyNumberFormat="1" applyFont="1" applyBorder="1" applyAlignment="1">
      <alignment horizontal="justify" vertical="center" wrapText="1"/>
    </xf>
    <xf numFmtId="0" fontId="4" fillId="0" borderId="1" xfId="653" applyFont="1" applyBorder="1" applyAlignment="1">
      <alignment horizontal="justify" vertical="center" wrapText="1"/>
    </xf>
    <xf numFmtId="0" fontId="3" fillId="0" borderId="1" xfId="653" applyFont="1" applyBorder="1" applyAlignment="1">
      <alignment horizontal="center" vertical="center" wrapText="1"/>
    </xf>
    <xf numFmtId="177" fontId="3" fillId="0" borderId="1" xfId="453" applyNumberFormat="1" applyFont="1" applyFill="1" applyBorder="1" applyAlignment="1">
      <alignment horizontal="justify" vertical="center" wrapText="1"/>
    </xf>
    <xf numFmtId="0" fontId="3" fillId="0" borderId="47" xfId="653" applyFont="1" applyBorder="1" applyAlignment="1">
      <alignment horizontal="center" vertical="center" wrapText="1"/>
    </xf>
    <xf numFmtId="0" fontId="3" fillId="0" borderId="47" xfId="653" applyFont="1" applyBorder="1" applyAlignment="1">
      <alignment horizontal="justify" vertical="center" wrapText="1"/>
    </xf>
    <xf numFmtId="43" fontId="3" fillId="0" borderId="47" xfId="453" applyFont="1" applyFill="1" applyBorder="1" applyAlignment="1">
      <alignment horizontal="justify" vertical="center" wrapText="1"/>
    </xf>
    <xf numFmtId="177" fontId="4" fillId="0" borderId="47" xfId="453" applyNumberFormat="1" applyFont="1" applyFill="1" applyBorder="1" applyAlignment="1">
      <alignment horizontal="justify" vertical="center" wrapText="1"/>
    </xf>
    <xf numFmtId="177" fontId="3" fillId="0" borderId="47" xfId="453" applyNumberFormat="1" applyFont="1" applyFill="1" applyBorder="1" applyAlignment="1">
      <alignment horizontal="justify" vertical="center" wrapText="1"/>
    </xf>
    <xf numFmtId="3" fontId="3" fillId="0" borderId="47" xfId="653" applyNumberFormat="1" applyFont="1" applyBorder="1" applyAlignment="1">
      <alignment horizontal="justify" vertical="center" wrapText="1"/>
    </xf>
    <xf numFmtId="0" fontId="3" fillId="0" borderId="46" xfId="0" applyFont="1" applyBorder="1" applyAlignment="1">
      <alignment horizontal="justify" vertical="center"/>
    </xf>
    <xf numFmtId="3" fontId="4" fillId="0" borderId="46" xfId="653" applyNumberFormat="1" applyFont="1" applyBorder="1" applyAlignment="1">
      <alignment horizontal="justify" vertical="center" wrapText="1"/>
    </xf>
    <xf numFmtId="3" fontId="4" fillId="0" borderId="47" xfId="653" applyNumberFormat="1" applyFont="1" applyBorder="1" applyAlignment="1">
      <alignment horizontal="justify" vertical="center" wrapText="1"/>
    </xf>
    <xf numFmtId="0" fontId="3" fillId="0" borderId="46" xfId="0" applyFont="1" applyBorder="1" applyAlignment="1">
      <alignment horizontal="justify" vertical="center" wrapText="1"/>
    </xf>
    <xf numFmtId="0" fontId="217" fillId="0" borderId="46" xfId="0" applyFont="1" applyBorder="1" applyAlignment="1">
      <alignment horizontal="justify" vertical="center"/>
    </xf>
    <xf numFmtId="0" fontId="4" fillId="0" borderId="1" xfId="653" applyFont="1" applyBorder="1" applyAlignment="1">
      <alignment horizontal="justify" vertical="center"/>
    </xf>
    <xf numFmtId="177" fontId="3" fillId="0" borderId="47" xfId="453" applyNumberFormat="1" applyFont="1" applyFill="1" applyBorder="1" applyAlignment="1">
      <alignment horizontal="center" vertical="center" wrapText="1"/>
    </xf>
    <xf numFmtId="177" fontId="19" fillId="0" borderId="1" xfId="453" applyNumberFormat="1" applyFont="1" applyFill="1" applyBorder="1" applyAlignment="1">
      <alignment horizontal="right" vertical="center"/>
    </xf>
    <xf numFmtId="0" fontId="3" fillId="0" borderId="46" xfId="644" applyFont="1" applyBorder="1" applyAlignment="1">
      <alignment horizontal="justify" vertical="center" wrapText="1"/>
    </xf>
    <xf numFmtId="0" fontId="3" fillId="0" borderId="7" xfId="653" applyFont="1" applyBorder="1" applyAlignment="1">
      <alignment horizontal="center" vertical="center" wrapText="1"/>
    </xf>
    <xf numFmtId="0" fontId="3" fillId="0" borderId="7" xfId="644" applyFont="1" applyBorder="1" applyAlignment="1">
      <alignment horizontal="justify" vertical="center" wrapText="1"/>
    </xf>
    <xf numFmtId="177" fontId="3" fillId="0" borderId="7" xfId="453" applyNumberFormat="1" applyFont="1" applyFill="1" applyBorder="1" applyAlignment="1">
      <alignment horizontal="justify" vertical="center" wrapText="1"/>
    </xf>
    <xf numFmtId="3" fontId="3" fillId="0" borderId="7" xfId="653" applyNumberFormat="1" applyFont="1" applyBorder="1" applyAlignment="1">
      <alignment horizontal="justify" vertical="center" wrapText="1"/>
    </xf>
    <xf numFmtId="0" fontId="3" fillId="0" borderId="46" xfId="664" applyFont="1" applyBorder="1" applyAlignment="1">
      <alignment horizontal="center" vertical="center"/>
    </xf>
    <xf numFmtId="205" fontId="217" fillId="0" borderId="46" xfId="0" applyNumberFormat="1" applyFont="1" applyBorder="1" applyAlignment="1">
      <alignment horizontal="center" vertical="center" wrapText="1"/>
    </xf>
    <xf numFmtId="0" fontId="3" fillId="0" borderId="47" xfId="644" applyFont="1" applyBorder="1" applyAlignment="1">
      <alignment horizontal="justify" vertical="center" wrapText="1"/>
    </xf>
    <xf numFmtId="177" fontId="217" fillId="0" borderId="47" xfId="453" applyNumberFormat="1" applyFont="1" applyFill="1" applyBorder="1" applyAlignment="1">
      <alignment horizontal="center" vertical="center" wrapText="1"/>
    </xf>
    <xf numFmtId="0" fontId="3" fillId="0" borderId="46" xfId="653" applyFont="1" applyBorder="1" applyAlignment="1">
      <alignment horizontal="center" vertical="center"/>
    </xf>
    <xf numFmtId="0" fontId="3" fillId="0" borderId="46" xfId="653" applyFont="1" applyBorder="1" applyAlignment="1">
      <alignment horizontal="justify" vertical="center" wrapText="1"/>
    </xf>
    <xf numFmtId="0" fontId="3" fillId="0" borderId="47" xfId="653" applyFont="1" applyBorder="1" applyAlignment="1">
      <alignment horizontal="center" vertical="center"/>
    </xf>
    <xf numFmtId="0" fontId="3" fillId="0" borderId="46" xfId="1" applyNumberFormat="1" applyFont="1" applyFill="1" applyBorder="1" applyAlignment="1">
      <alignment horizontal="justify" vertical="center"/>
    </xf>
    <xf numFmtId="43" fontId="3" fillId="0" borderId="46" xfId="453" applyFont="1" applyFill="1" applyBorder="1" applyAlignment="1">
      <alignment horizontal="left" vertical="center" wrapText="1"/>
    </xf>
    <xf numFmtId="0" fontId="217" fillId="0" borderId="46" xfId="1019" applyFont="1" applyBorder="1" applyAlignment="1">
      <alignment horizontal="center" vertical="center" wrapText="1"/>
    </xf>
    <xf numFmtId="43" fontId="3" fillId="0" borderId="0" xfId="653" applyNumberFormat="1" applyFont="1" applyAlignment="1">
      <alignment horizontal="center" vertical="center" wrapText="1"/>
    </xf>
    <xf numFmtId="0" fontId="3" fillId="0" borderId="47" xfId="0" applyFont="1" applyBorder="1" applyAlignment="1">
      <alignment horizontal="justify" vertical="center" wrapText="1"/>
    </xf>
    <xf numFmtId="0" fontId="217" fillId="0" borderId="46" xfId="1019" applyFont="1" applyBorder="1" applyAlignment="1">
      <alignment horizontal="justify" vertical="center" wrapText="1"/>
    </xf>
    <xf numFmtId="177" fontId="217" fillId="0" borderId="46" xfId="453" applyNumberFormat="1" applyFont="1" applyFill="1" applyBorder="1" applyAlignment="1">
      <alignment horizontal="center" vertical="center" wrapText="1"/>
    </xf>
    <xf numFmtId="0" fontId="217" fillId="0" borderId="47" xfId="0" applyFont="1" applyBorder="1" applyAlignment="1">
      <alignment horizontal="justify" vertical="center" wrapText="1"/>
    </xf>
    <xf numFmtId="0" fontId="233" fillId="0" borderId="1" xfId="0" applyFont="1" applyBorder="1" applyAlignment="1">
      <alignment horizontal="center" vertical="center"/>
    </xf>
    <xf numFmtId="0" fontId="233" fillId="0" borderId="1" xfId="0" applyFont="1" applyBorder="1" applyAlignment="1">
      <alignment horizontal="justify" vertical="center"/>
    </xf>
    <xf numFmtId="177" fontId="4" fillId="0" borderId="1" xfId="453" applyNumberFormat="1" applyFont="1" applyFill="1" applyBorder="1" applyAlignment="1">
      <alignment horizontal="right" vertical="center"/>
    </xf>
    <xf numFmtId="177" fontId="233" fillId="0" borderId="1" xfId="453" applyNumberFormat="1" applyFont="1" applyFill="1" applyBorder="1" applyAlignment="1">
      <alignment horizontal="justify" vertical="center"/>
    </xf>
    <xf numFmtId="177" fontId="4" fillId="0" borderId="1" xfId="453" applyNumberFormat="1" applyFont="1" applyFill="1" applyBorder="1" applyAlignment="1">
      <alignment horizontal="justify" vertical="center"/>
    </xf>
    <xf numFmtId="177" fontId="217" fillId="0" borderId="47" xfId="0" applyNumberFormat="1" applyFont="1" applyBorder="1" applyAlignment="1">
      <alignment horizontal="right" vertical="center"/>
    </xf>
    <xf numFmtId="177" fontId="3" fillId="0" borderId="46" xfId="653" applyNumberFormat="1" applyFont="1" applyBorder="1" applyAlignment="1">
      <alignment horizontal="center" vertical="center" wrapText="1"/>
    </xf>
    <xf numFmtId="177" fontId="217" fillId="0" borderId="47" xfId="453" applyNumberFormat="1" applyFont="1" applyFill="1" applyBorder="1" applyAlignment="1">
      <alignment horizontal="right" vertical="center"/>
    </xf>
    <xf numFmtId="177" fontId="3" fillId="0" borderId="1" xfId="653" applyNumberFormat="1" applyFont="1" applyBorder="1" applyAlignment="1">
      <alignment horizontal="center" vertical="center" wrapText="1"/>
    </xf>
    <xf numFmtId="177" fontId="233" fillId="0" borderId="1" xfId="0" applyNumberFormat="1" applyFont="1" applyBorder="1" applyAlignment="1">
      <alignment horizontal="justify" vertical="center"/>
    </xf>
    <xf numFmtId="4" fontId="4" fillId="0" borderId="0" xfId="1033" applyNumberFormat="1" applyFont="1" applyAlignment="1">
      <alignment horizontal="center" vertical="center"/>
    </xf>
    <xf numFmtId="0" fontId="166" fillId="0" borderId="0" xfId="0" applyFont="1" applyAlignment="1">
      <alignment horizontal="center" vertical="center"/>
    </xf>
    <xf numFmtId="0" fontId="154" fillId="0" borderId="0" xfId="1033" applyFont="1" applyAlignment="1">
      <alignment horizontal="center"/>
    </xf>
    <xf numFmtId="0" fontId="158" fillId="0" borderId="0" xfId="0" applyFont="1" applyAlignment="1">
      <alignment horizontal="right" vertical="center"/>
    </xf>
    <xf numFmtId="0" fontId="157" fillId="0" borderId="1" xfId="0" applyFont="1" applyBorder="1" applyAlignment="1">
      <alignment horizontal="center" vertical="center" wrapText="1"/>
    </xf>
    <xf numFmtId="0" fontId="186" fillId="0" borderId="0" xfId="0" applyFont="1" applyAlignment="1">
      <alignment horizontal="center" vertical="center"/>
    </xf>
    <xf numFmtId="0" fontId="187" fillId="0" borderId="0" xfId="0" applyFont="1" applyAlignment="1">
      <alignment horizontal="center" vertical="center"/>
    </xf>
    <xf numFmtId="4" fontId="181" fillId="0" borderId="0" xfId="1033" applyNumberFormat="1" applyFont="1" applyAlignment="1">
      <alignment horizontal="center" vertical="center"/>
    </xf>
    <xf numFmtId="0" fontId="192" fillId="0" borderId="0" xfId="1033" applyFont="1" applyAlignment="1">
      <alignment horizontal="center"/>
    </xf>
    <xf numFmtId="0" fontId="187" fillId="0" borderId="0" xfId="0" applyFont="1" applyAlignment="1">
      <alignment horizontal="center"/>
    </xf>
    <xf numFmtId="0" fontId="12" fillId="0" borderId="0" xfId="1033" applyFont="1" applyAlignment="1">
      <alignment horizontal="center" vertical="center" wrapText="1"/>
    </xf>
    <xf numFmtId="0" fontId="4" fillId="0" borderId="1" xfId="1033" applyFont="1" applyBorder="1" applyAlignment="1">
      <alignment horizontal="center" vertical="center" wrapText="1"/>
    </xf>
    <xf numFmtId="0" fontId="4" fillId="0" borderId="35" xfId="1033" applyFont="1" applyBorder="1" applyAlignment="1">
      <alignment horizontal="center" vertical="center" wrapText="1"/>
    </xf>
    <xf numFmtId="0" fontId="4" fillId="0" borderId="34" xfId="1033" applyFont="1" applyBorder="1" applyAlignment="1">
      <alignment horizontal="center" vertical="center" wrapText="1"/>
    </xf>
    <xf numFmtId="0" fontId="4" fillId="0" borderId="20" xfId="1033" applyFont="1" applyBorder="1" applyAlignment="1">
      <alignment horizontal="center" vertical="center" wrapText="1"/>
    </xf>
    <xf numFmtId="0" fontId="4" fillId="0" borderId="30" xfId="1033" applyFont="1" applyBorder="1" applyAlignment="1">
      <alignment horizontal="center" vertical="center" wrapText="1"/>
    </xf>
    <xf numFmtId="0" fontId="154" fillId="0" borderId="32" xfId="1033" applyFont="1" applyBorder="1" applyAlignment="1">
      <alignment horizontal="right"/>
    </xf>
    <xf numFmtId="0" fontId="6" fillId="0" borderId="0" xfId="0" applyFont="1" applyAlignment="1">
      <alignment horizontal="center" vertical="center"/>
    </xf>
    <xf numFmtId="0" fontId="163" fillId="0" borderId="0" xfId="0" applyFont="1" applyAlignment="1">
      <alignment horizontal="center"/>
    </xf>
    <xf numFmtId="0" fontId="192" fillId="0" borderId="0" xfId="0" applyFont="1" applyAlignment="1">
      <alignment horizontal="center" vertical="center"/>
    </xf>
    <xf numFmtId="0" fontId="163" fillId="0" borderId="32" xfId="0" applyFont="1" applyBorder="1" applyAlignment="1">
      <alignment horizontal="right" vertical="center"/>
    </xf>
    <xf numFmtId="0" fontId="4" fillId="0" borderId="0" xfId="0" applyFont="1" applyAlignment="1">
      <alignment horizontal="center" vertical="center"/>
    </xf>
    <xf numFmtId="0" fontId="206" fillId="0" borderId="0" xfId="0" applyFont="1" applyAlignment="1">
      <alignment horizontal="center"/>
    </xf>
    <xf numFmtId="0" fontId="12" fillId="0" borderId="0" xfId="0" applyFont="1" applyAlignment="1">
      <alignment horizontal="center" vertical="center" wrapText="1"/>
    </xf>
    <xf numFmtId="0" fontId="154" fillId="0" borderId="0" xfId="0" applyFont="1" applyAlignment="1">
      <alignment horizontal="center"/>
    </xf>
    <xf numFmtId="0" fontId="154" fillId="0" borderId="0" xfId="0" applyFont="1" applyAlignment="1">
      <alignment horizontal="right" vertical="center"/>
    </xf>
    <xf numFmtId="0" fontId="6" fillId="0" borderId="1" xfId="0" applyFont="1" applyBorder="1" applyAlignment="1">
      <alignment horizontal="center" vertical="center" wrapText="1"/>
    </xf>
    <xf numFmtId="0" fontId="175" fillId="0" borderId="1" xfId="1024" applyFont="1" applyBorder="1" applyAlignment="1">
      <alignment horizontal="center" vertical="center"/>
    </xf>
    <xf numFmtId="0" fontId="175" fillId="0" borderId="0" xfId="1024" applyFont="1" applyAlignment="1">
      <alignment horizontal="center" vertical="center"/>
    </xf>
    <xf numFmtId="0" fontId="172" fillId="0" borderId="0" xfId="1024" applyFont="1" applyAlignment="1">
      <alignment horizontal="center" vertical="center"/>
    </xf>
    <xf numFmtId="0" fontId="172" fillId="0" borderId="32" xfId="1024" applyFont="1" applyBorder="1" applyAlignment="1">
      <alignment horizontal="center" vertical="center"/>
    </xf>
    <xf numFmtId="0" fontId="4" fillId="0" borderId="1" xfId="1019" applyFont="1" applyBorder="1" applyAlignment="1">
      <alignment horizontal="center" vertical="center" wrapText="1"/>
    </xf>
    <xf numFmtId="0" fontId="4" fillId="0" borderId="1" xfId="1024" applyFont="1" applyBorder="1" applyAlignment="1">
      <alignment horizontal="center" vertical="center" wrapText="1"/>
    </xf>
    <xf numFmtId="0" fontId="4" fillId="0" borderId="23" xfId="1019" applyFont="1" applyBorder="1" applyAlignment="1">
      <alignment horizontal="center" vertical="center" wrapText="1"/>
    </xf>
    <xf numFmtId="0" fontId="4" fillId="0" borderId="5" xfId="1019" applyFont="1" applyBorder="1" applyAlignment="1">
      <alignment horizontal="center" vertical="center" wrapText="1"/>
    </xf>
    <xf numFmtId="0" fontId="197" fillId="0" borderId="0" xfId="1024" applyFont="1" applyAlignment="1">
      <alignment horizontal="center" vertical="center"/>
    </xf>
    <xf numFmtId="0" fontId="163" fillId="0" borderId="0" xfId="0" applyFont="1" applyAlignment="1">
      <alignment horizontal="right" vertical="center"/>
    </xf>
    <xf numFmtId="0" fontId="187" fillId="0" borderId="0" xfId="0" applyFont="1" applyAlignment="1">
      <alignment horizontal="right"/>
    </xf>
    <xf numFmtId="0" fontId="161" fillId="0" borderId="0" xfId="0" applyFont="1" applyAlignment="1">
      <alignment horizontal="center" vertical="center"/>
    </xf>
    <xf numFmtId="0" fontId="166" fillId="0" borderId="0" xfId="0" applyFont="1" applyAlignment="1">
      <alignment horizontal="center" vertical="center" wrapText="1"/>
    </xf>
    <xf numFmtId="0" fontId="163" fillId="0" borderId="0" xfId="0" applyFont="1" applyAlignment="1">
      <alignment horizontal="center" vertical="center"/>
    </xf>
    <xf numFmtId="0" fontId="163" fillId="0" borderId="0" xfId="0" applyFont="1" applyAlignment="1">
      <alignment horizontal="right"/>
    </xf>
    <xf numFmtId="0" fontId="161" fillId="0" borderId="0" xfId="0" applyFont="1" applyAlignment="1">
      <alignment horizontal="left" vertical="center"/>
    </xf>
    <xf numFmtId="0" fontId="192" fillId="0" borderId="0" xfId="0" applyFont="1" applyAlignment="1">
      <alignment horizontal="center" vertical="center" wrapText="1"/>
    </xf>
    <xf numFmtId="0" fontId="171" fillId="0" borderId="32" xfId="0" applyFont="1" applyBorder="1" applyAlignment="1">
      <alignment horizontal="right" vertical="center" wrapText="1"/>
    </xf>
    <xf numFmtId="0" fontId="192" fillId="0" borderId="23" xfId="0" applyFont="1" applyBorder="1" applyAlignment="1">
      <alignment horizontal="center" vertical="center" wrapText="1"/>
    </xf>
    <xf numFmtId="0" fontId="192" fillId="0" borderId="5" xfId="0" applyFont="1" applyBorder="1" applyAlignment="1">
      <alignment horizontal="center" vertical="center" wrapText="1"/>
    </xf>
    <xf numFmtId="0" fontId="192" fillId="0" borderId="1" xfId="0" applyFont="1" applyBorder="1" applyAlignment="1">
      <alignment horizontal="center" vertical="center" wrapText="1"/>
    </xf>
    <xf numFmtId="0" fontId="218" fillId="0" borderId="0" xfId="0" applyFont="1" applyAlignment="1">
      <alignment horizontal="center" wrapText="1"/>
    </xf>
    <xf numFmtId="0" fontId="218" fillId="0" borderId="0" xfId="0" applyFont="1" applyAlignment="1">
      <alignment horizontal="center"/>
    </xf>
    <xf numFmtId="0" fontId="212" fillId="0" borderId="0" xfId="0" applyFont="1" applyAlignment="1">
      <alignment horizontal="center" vertical="center"/>
    </xf>
    <xf numFmtId="0" fontId="223" fillId="0" borderId="20" xfId="0" applyFont="1" applyBorder="1" applyAlignment="1">
      <alignment horizontal="center" vertical="center" wrapText="1"/>
    </xf>
    <xf numFmtId="0" fontId="223" fillId="0" borderId="10" xfId="0" applyFont="1" applyBorder="1" applyAlignment="1">
      <alignment horizontal="center" vertical="center" wrapText="1"/>
    </xf>
    <xf numFmtId="0" fontId="15" fillId="0" borderId="0" xfId="0" applyFont="1" applyAlignment="1">
      <alignment horizontal="center" vertical="center" wrapText="1"/>
    </xf>
    <xf numFmtId="0" fontId="230" fillId="0" borderId="0" xfId="0" applyFont="1" applyAlignment="1">
      <alignment horizontal="center" vertical="center"/>
    </xf>
    <xf numFmtId="0" fontId="227" fillId="0" borderId="0" xfId="0" applyFont="1" applyAlignment="1">
      <alignment horizontal="center" vertical="center" wrapText="1"/>
    </xf>
    <xf numFmtId="0" fontId="171" fillId="0" borderId="0" xfId="0" applyFont="1" applyAlignment="1">
      <alignment horizontal="center" vertical="center" wrapText="1"/>
    </xf>
    <xf numFmtId="0" fontId="223" fillId="0" borderId="1" xfId="0" applyFont="1" applyBorder="1" applyAlignment="1">
      <alignment horizontal="center" vertical="center" wrapText="1"/>
    </xf>
    <xf numFmtId="0" fontId="4" fillId="0" borderId="0" xfId="1024" applyFont="1" applyAlignment="1">
      <alignment horizontal="center"/>
    </xf>
    <xf numFmtId="0" fontId="205" fillId="0" borderId="39" xfId="1024" applyFont="1" applyBorder="1" applyAlignment="1">
      <alignment horizontal="left"/>
    </xf>
    <xf numFmtId="0" fontId="205" fillId="0" borderId="0" xfId="1024" applyFont="1" applyAlignment="1">
      <alignment horizontal="left"/>
    </xf>
    <xf numFmtId="0" fontId="19" fillId="0" borderId="1" xfId="1024" applyFont="1" applyBorder="1" applyAlignment="1">
      <alignment horizontal="center" vertical="center" wrapText="1"/>
    </xf>
    <xf numFmtId="0" fontId="12" fillId="0" borderId="0" xfId="1024" applyFont="1" applyAlignment="1">
      <alignment horizontal="center" vertical="center" wrapText="1"/>
    </xf>
    <xf numFmtId="0" fontId="154" fillId="0" borderId="0" xfId="1024" applyFont="1" applyAlignment="1">
      <alignment horizontal="center" vertical="center" wrapText="1"/>
    </xf>
    <xf numFmtId="0" fontId="154" fillId="0" borderId="32" xfId="1024" applyFont="1" applyBorder="1" applyAlignment="1">
      <alignment horizontal="right"/>
    </xf>
    <xf numFmtId="4" fontId="6" fillId="0" borderId="0" xfId="1033" applyNumberFormat="1" applyFont="1" applyAlignment="1">
      <alignment horizontal="center" vertical="center"/>
    </xf>
    <xf numFmtId="4" fontId="234" fillId="0" borderId="0" xfId="1033" applyNumberFormat="1" applyFont="1" applyAlignment="1">
      <alignment horizontal="center" vertical="center"/>
    </xf>
    <xf numFmtId="0" fontId="179" fillId="0" borderId="0" xfId="1026" applyFont="1" applyAlignment="1">
      <alignment horizontal="left" vertical="center"/>
    </xf>
    <xf numFmtId="0" fontId="163" fillId="0" borderId="0" xfId="1026" applyFont="1" applyAlignment="1">
      <alignment horizontal="left" vertical="center"/>
    </xf>
    <xf numFmtId="0" fontId="161" fillId="0" borderId="1" xfId="1026" applyFont="1" applyBorder="1" applyAlignment="1">
      <alignment horizontal="center" vertical="center" wrapText="1"/>
    </xf>
    <xf numFmtId="0" fontId="179" fillId="0" borderId="1" xfId="1026" applyFont="1" applyBorder="1" applyAlignment="1">
      <alignment horizontal="center" vertical="center" wrapText="1"/>
    </xf>
    <xf numFmtId="0" fontId="161" fillId="0" borderId="0" xfId="1026" applyFont="1" applyAlignment="1">
      <alignment horizontal="center" vertical="center"/>
    </xf>
    <xf numFmtId="0" fontId="162" fillId="0" borderId="32" xfId="1026" applyFont="1" applyBorder="1" applyAlignment="1">
      <alignment horizontal="right" vertical="center"/>
    </xf>
    <xf numFmtId="0" fontId="166" fillId="0" borderId="0" xfId="1026" applyFont="1" applyAlignment="1">
      <alignment horizontal="center" vertical="center"/>
    </xf>
    <xf numFmtId="0" fontId="163" fillId="0" borderId="0" xfId="1026" applyFont="1" applyAlignment="1">
      <alignment horizontal="center"/>
    </xf>
    <xf numFmtId="0" fontId="161" fillId="0" borderId="0" xfId="1026" applyFont="1" applyAlignment="1">
      <alignment horizontal="center" vertical="center" wrapText="1"/>
    </xf>
    <xf numFmtId="0" fontId="163" fillId="0" borderId="0" xfId="1026" applyFont="1" applyAlignment="1">
      <alignment horizontal="center" vertical="center"/>
    </xf>
    <xf numFmtId="0" fontId="163" fillId="0" borderId="32" xfId="1026" applyFont="1" applyBorder="1" applyAlignment="1">
      <alignment horizontal="right" vertical="center"/>
    </xf>
    <xf numFmtId="177" fontId="12" fillId="0" borderId="1" xfId="471" applyNumberFormat="1" applyFont="1" applyFill="1" applyBorder="1" applyAlignment="1">
      <alignment horizontal="center" vertical="center" wrapText="1"/>
    </xf>
    <xf numFmtId="0" fontId="11" fillId="0" borderId="1" xfId="653" applyFont="1" applyBorder="1"/>
    <xf numFmtId="43" fontId="12" fillId="0" borderId="20" xfId="471" applyFont="1" applyFill="1" applyBorder="1" applyAlignment="1">
      <alignment horizontal="center" vertical="center" wrapText="1"/>
    </xf>
    <xf numFmtId="43" fontId="12" fillId="0" borderId="30" xfId="471" applyFont="1" applyFill="1" applyBorder="1" applyAlignment="1">
      <alignment horizontal="center" vertical="center" wrapText="1"/>
    </xf>
    <xf numFmtId="0" fontId="11" fillId="0" borderId="0" xfId="653" applyFont="1" applyAlignment="1">
      <alignment horizontal="justify" vertical="center" wrapText="1"/>
    </xf>
    <xf numFmtId="0" fontId="210" fillId="0" borderId="0" xfId="653" applyFont="1" applyAlignment="1">
      <alignment horizontal="center" vertical="center" wrapText="1"/>
    </xf>
    <xf numFmtId="0" fontId="12" fillId="0" borderId="0" xfId="653" applyFont="1" applyAlignment="1">
      <alignment horizontal="center" vertical="center" wrapText="1"/>
    </xf>
    <xf numFmtId="0" fontId="211" fillId="0" borderId="0" xfId="653" applyFont="1" applyAlignment="1">
      <alignment horizontal="center" vertical="center" wrapText="1"/>
    </xf>
    <xf numFmtId="0" fontId="12" fillId="0" borderId="1" xfId="653" applyFont="1" applyBorder="1" applyAlignment="1">
      <alignment horizontal="center" vertical="center" wrapText="1"/>
    </xf>
    <xf numFmtId="43" fontId="12" fillId="0" borderId="23" xfId="471" applyFont="1" applyFill="1" applyBorder="1" applyAlignment="1">
      <alignment horizontal="center" vertical="center" wrapText="1"/>
    </xf>
    <xf numFmtId="43" fontId="12" fillId="0" borderId="5" xfId="471" applyFont="1" applyFill="1" applyBorder="1" applyAlignment="1">
      <alignment horizontal="center" vertical="center" wrapText="1"/>
    </xf>
    <xf numFmtId="0" fontId="12" fillId="0" borderId="1" xfId="653" applyFont="1" applyBorder="1" applyAlignment="1">
      <alignment horizontal="justify" vertical="center" wrapText="1"/>
    </xf>
    <xf numFmtId="0" fontId="12" fillId="0" borderId="23" xfId="653" applyFont="1" applyBorder="1" applyAlignment="1">
      <alignment horizontal="center" vertical="center" wrapText="1"/>
    </xf>
    <xf numFmtId="0" fontId="12" fillId="0" borderId="7" xfId="653" applyFont="1" applyBorder="1" applyAlignment="1">
      <alignment horizontal="center" vertical="center" wrapText="1"/>
    </xf>
    <xf numFmtId="0" fontId="12" fillId="0" borderId="5" xfId="653" applyFont="1" applyBorder="1" applyAlignment="1">
      <alignment horizontal="center" vertical="center" wrapText="1"/>
    </xf>
    <xf numFmtId="43" fontId="12" fillId="0" borderId="1" xfId="471" applyFont="1" applyFill="1" applyBorder="1" applyAlignment="1">
      <alignment horizontal="center" vertical="center" wrapText="1"/>
    </xf>
    <xf numFmtId="43" fontId="12" fillId="0" borderId="35" xfId="471" applyFont="1" applyFill="1" applyBorder="1" applyAlignment="1">
      <alignment horizontal="center" vertical="center" wrapText="1"/>
    </xf>
    <xf numFmtId="43" fontId="12" fillId="0" borderId="41" xfId="471" applyFont="1" applyFill="1" applyBorder="1" applyAlignment="1">
      <alignment horizontal="center" vertical="center" wrapText="1"/>
    </xf>
    <xf numFmtId="43" fontId="12" fillId="0" borderId="34" xfId="471" applyFont="1" applyFill="1" applyBorder="1" applyAlignment="1">
      <alignment horizontal="center" vertical="center" wrapText="1"/>
    </xf>
    <xf numFmtId="43" fontId="12" fillId="0" borderId="42" xfId="471" applyFont="1" applyFill="1" applyBorder="1" applyAlignment="1">
      <alignment horizontal="center" vertical="center" wrapText="1"/>
    </xf>
    <xf numFmtId="43" fontId="12" fillId="0" borderId="32" xfId="471" applyFont="1" applyFill="1" applyBorder="1" applyAlignment="1">
      <alignment horizontal="center" vertical="center" wrapText="1"/>
    </xf>
    <xf numFmtId="43" fontId="12" fillId="0" borderId="43" xfId="471" applyFont="1" applyFill="1" applyBorder="1" applyAlignment="1">
      <alignment horizontal="center" vertical="center" wrapText="1"/>
    </xf>
  </cellXfs>
  <cellStyles count="1041">
    <cellStyle name="_x0001_" xfId="1" xr:uid="{00000000-0005-0000-0000-000000000000}"/>
    <cellStyle name="_x000d__x000a_JournalTemplate=C:\COMFO\CTALK\JOURSTD.TPL_x000d__x000a_LbStateAddress=3 3 0 251 1 89 2 311_x000d__x000a_LbStateJou" xfId="3" xr:uid="{00000000-0005-0000-0000-000002000000}"/>
    <cellStyle name="          _x000d__x000a_shell=progman.exe_x000d__x000a_m" xfId="2" xr:uid="{00000000-0005-0000-0000-000001000000}"/>
    <cellStyle name="_1 TONG HOP - CA NA" xfId="23" xr:uid="{00000000-0005-0000-0000-000016000000}"/>
    <cellStyle name="_123_DONG_THANH_Moi" xfId="24" xr:uid="{00000000-0005-0000-0000-000017000000}"/>
    <cellStyle name="_130307 So sanh thuc hien 2012 - du toan 2012 moi (pan khac)" xfId="25" xr:uid="{00000000-0005-0000-0000-000018000000}"/>
    <cellStyle name="_130313 Mau  bieu bao cao nguon luc cua dia phuong sua" xfId="26" xr:uid="{00000000-0005-0000-0000-000019000000}"/>
    <cellStyle name="_130818 Tong hop Danh gia thu 2013" xfId="27" xr:uid="{00000000-0005-0000-0000-00001A000000}"/>
    <cellStyle name="_130818 Tong hop Danh gia thu 2013_140921 bu giam thu ND 209" xfId="28" xr:uid="{00000000-0005-0000-0000-00001B000000}"/>
    <cellStyle name="_130818 Tong hop Danh gia thu 2013_A150305 209" xfId="29" xr:uid="{00000000-0005-0000-0000-00001C000000}"/>
    <cellStyle name="_x0001__160505 BIEU CHI NSDP TREN DAU DAN (BAO GÔM BSCMT)" xfId="30" xr:uid="{00000000-0005-0000-0000-00001D000000}"/>
    <cellStyle name="_19- Hai Duong-V1" xfId="31" xr:uid="{00000000-0005-0000-0000-00001E000000}"/>
    <cellStyle name="_19- Hai Duong-V1_TH Ket qua thao luan nam 2015 - Vong 1- TCT (Nhan)" xfId="32" xr:uid="{00000000-0005-0000-0000-00001F000000}"/>
    <cellStyle name="_Bang Chi tieu (2)" xfId="33" xr:uid="{00000000-0005-0000-0000-000020000000}"/>
    <cellStyle name="_BAO GIA NGAY 24-10-08 (co dam)" xfId="34" xr:uid="{00000000-0005-0000-0000-000021000000}"/>
    <cellStyle name="_BC CV 6403 BKHĐT" xfId="35" xr:uid="{00000000-0005-0000-0000-000022000000}"/>
    <cellStyle name="_Book1" xfId="36" xr:uid="{00000000-0005-0000-0000-000023000000}"/>
    <cellStyle name="_Book1_1" xfId="37" xr:uid="{00000000-0005-0000-0000-000024000000}"/>
    <cellStyle name="_Book1_cong hang rao" xfId="38" xr:uid="{00000000-0005-0000-0000-000025000000}"/>
    <cellStyle name="_Book1_IN" xfId="39" xr:uid="{00000000-0005-0000-0000-000026000000}"/>
    <cellStyle name="_Book1_Kh ql62 (2010) 11-09" xfId="40" xr:uid="{00000000-0005-0000-0000-000027000000}"/>
    <cellStyle name="_Book1_Khung 2012" xfId="41" xr:uid="{00000000-0005-0000-0000-000028000000}"/>
    <cellStyle name="_Book1_phu luc tong ket tinh hinh TH giai doan 03-10 (ngay 30)" xfId="42" xr:uid="{00000000-0005-0000-0000-000029000000}"/>
    <cellStyle name="_C.cong+B.luong-Sanluong" xfId="43" xr:uid="{00000000-0005-0000-0000-00002A000000}"/>
    <cellStyle name="_cong hang rao" xfId="44" xr:uid="{00000000-0005-0000-0000-00002B000000}"/>
    <cellStyle name="_DG 2012-DT2013 - Theo sac thue -sua" xfId="45" xr:uid="{00000000-0005-0000-0000-00002C000000}"/>
    <cellStyle name="_DG 2012-DT2013 - Theo sac thue -sua_120907 Thu tang them 4500" xfId="46" xr:uid="{00000000-0005-0000-0000-00002D000000}"/>
    <cellStyle name="_DG 2012-DT2013 - Theo sac thue -sua_27-8Tong hop PA uoc 2012-DT 2013 -PA 420.000 ty-490.000 ty chuyen doi" xfId="47" xr:uid="{00000000-0005-0000-0000-00002E000000}"/>
    <cellStyle name="_dien chieu sang" xfId="48" xr:uid="{00000000-0005-0000-0000-00002F000000}"/>
    <cellStyle name="_DO-D1500-KHONG CO TRONG DT" xfId="49" xr:uid="{00000000-0005-0000-0000-000030000000}"/>
    <cellStyle name="_Duyet TK thay đôi" xfId="50" xr:uid="{00000000-0005-0000-0000-000031000000}"/>
    <cellStyle name="_GOITHAUSO2" xfId="51" xr:uid="{00000000-0005-0000-0000-000032000000}"/>
    <cellStyle name="_GOITHAUSO3" xfId="52" xr:uid="{00000000-0005-0000-0000-000033000000}"/>
    <cellStyle name="_GOITHAUSO4" xfId="53" xr:uid="{00000000-0005-0000-0000-000034000000}"/>
    <cellStyle name="_HaHoa_TDT_DienCSang" xfId="54" xr:uid="{00000000-0005-0000-0000-000035000000}"/>
    <cellStyle name="_HaHoa19-5-07" xfId="55" xr:uid="{00000000-0005-0000-0000-000036000000}"/>
    <cellStyle name="_IN" xfId="56" xr:uid="{00000000-0005-0000-0000-000037000000}"/>
    <cellStyle name="_Kh ql62 (2010) 11-09" xfId="57" xr:uid="{00000000-0005-0000-0000-000038000000}"/>
    <cellStyle name="_Khung 2012" xfId="58" xr:uid="{00000000-0005-0000-0000-000039000000}"/>
    <cellStyle name="_KT (2)" xfId="59" xr:uid="{00000000-0005-0000-0000-00003A000000}"/>
    <cellStyle name="_KT (2)_1" xfId="60" xr:uid="{00000000-0005-0000-0000-00003B000000}"/>
    <cellStyle name="_KT (2)_1_160505 BIEU CHI NSDP TREN DAU DAN (BAO GÔM BSCMT)" xfId="61" xr:uid="{00000000-0005-0000-0000-00003C000000}"/>
    <cellStyle name="_KT (2)_1_Lora-tungchau" xfId="62" xr:uid="{00000000-0005-0000-0000-00003D000000}"/>
    <cellStyle name="_KT (2)_1_Qt-HT3PQ1(CauKho)" xfId="63" xr:uid="{00000000-0005-0000-0000-00003E000000}"/>
    <cellStyle name="_KT (2)_160505 BIEU CHI NSDP TREN DAU DAN (BAO GÔM BSCMT)" xfId="64" xr:uid="{00000000-0005-0000-0000-00003F000000}"/>
    <cellStyle name="_KT (2)_2" xfId="65" xr:uid="{00000000-0005-0000-0000-000040000000}"/>
    <cellStyle name="_KT (2)_2_TG-TH" xfId="66" xr:uid="{00000000-0005-0000-0000-000041000000}"/>
    <cellStyle name="_KT (2)_2_TG-TH_160505 BIEU CHI NSDP TREN DAU DAN (BAO GÔM BSCMT)" xfId="67" xr:uid="{00000000-0005-0000-0000-000042000000}"/>
    <cellStyle name="_KT (2)_2_TG-TH_ApGiaVatTu_cayxanh_latgach" xfId="68" xr:uid="{00000000-0005-0000-0000-000043000000}"/>
    <cellStyle name="_KT (2)_2_TG-TH_BANG TONG HOP TINH HINH THANH QUYET TOAN (MOI I)" xfId="69" xr:uid="{00000000-0005-0000-0000-000044000000}"/>
    <cellStyle name="_KT (2)_2_TG-TH_BAO GIA NGAY 24-10-08 (co dam)" xfId="70" xr:uid="{00000000-0005-0000-0000-000045000000}"/>
    <cellStyle name="_KT (2)_2_TG-TH_BC CV 6403 BKHĐT" xfId="71" xr:uid="{00000000-0005-0000-0000-000046000000}"/>
    <cellStyle name="_KT (2)_2_TG-TH_BC NQ11-CP - chinh sua lai" xfId="72" xr:uid="{00000000-0005-0000-0000-000047000000}"/>
    <cellStyle name="_KT (2)_2_TG-TH_BC NQ11-CP-Quynh sau bieu so3" xfId="73" xr:uid="{00000000-0005-0000-0000-000048000000}"/>
    <cellStyle name="_KT (2)_2_TG-TH_BC_NQ11-CP_-_Thao_sua_lai" xfId="74" xr:uid="{00000000-0005-0000-0000-000049000000}"/>
    <cellStyle name="_KT (2)_2_TG-TH_Book1" xfId="75" xr:uid="{00000000-0005-0000-0000-00004A000000}"/>
    <cellStyle name="_KT (2)_2_TG-TH_Book1_1" xfId="76" xr:uid="{00000000-0005-0000-0000-00004B000000}"/>
    <cellStyle name="_KT (2)_2_TG-TH_Book1_1_BC CV 6403 BKHĐT" xfId="77" xr:uid="{00000000-0005-0000-0000-00004C000000}"/>
    <cellStyle name="_KT (2)_2_TG-TH_Book1_1_Luy ke von ung nam 2011 -Thoa gui ngay 12-8-2012" xfId="78" xr:uid="{00000000-0005-0000-0000-00004D000000}"/>
    <cellStyle name="_KT (2)_2_TG-TH_Book1_2" xfId="79" xr:uid="{00000000-0005-0000-0000-00004E000000}"/>
    <cellStyle name="_KT (2)_2_TG-TH_Book1_2_BC CV 6403 BKHĐT" xfId="80" xr:uid="{00000000-0005-0000-0000-00004F000000}"/>
    <cellStyle name="_KT (2)_2_TG-TH_Book1_2_Luy ke von ung nam 2011 -Thoa gui ngay 12-8-2012" xfId="81" xr:uid="{00000000-0005-0000-0000-000050000000}"/>
    <cellStyle name="_KT (2)_2_TG-TH_Book1_BC CV 6403 BKHĐT" xfId="82" xr:uid="{00000000-0005-0000-0000-000051000000}"/>
    <cellStyle name="_KT (2)_2_TG-TH_Book1_Luy ke von ung nam 2011 -Thoa gui ngay 12-8-2012" xfId="83" xr:uid="{00000000-0005-0000-0000-000052000000}"/>
    <cellStyle name="_KT (2)_2_TG-TH_CAU Khanh Nam(Thi Cong)" xfId="84" xr:uid="{00000000-0005-0000-0000-000053000000}"/>
    <cellStyle name="_KT (2)_2_TG-TH_ChiHuong_ApGia" xfId="85" xr:uid="{00000000-0005-0000-0000-000054000000}"/>
    <cellStyle name="_KT (2)_2_TG-TH_CoCauPhi (version 1)" xfId="86" xr:uid="{00000000-0005-0000-0000-000055000000}"/>
    <cellStyle name="_KT (2)_2_TG-TH_DAU NOI PL-CL TAI PHU LAMHC" xfId="87" xr:uid="{00000000-0005-0000-0000-000056000000}"/>
    <cellStyle name="_KT (2)_2_TG-TH_DU TRU VAT TU" xfId="88" xr:uid="{00000000-0005-0000-0000-000057000000}"/>
    <cellStyle name="_KT (2)_2_TG-TH_Lora-tungchau" xfId="89" xr:uid="{00000000-0005-0000-0000-000058000000}"/>
    <cellStyle name="_KT (2)_2_TG-TH_Luy ke von ung nam 2011 -Thoa gui ngay 12-8-2012" xfId="90" xr:uid="{00000000-0005-0000-0000-000059000000}"/>
    <cellStyle name="_KT (2)_2_TG-TH_NhanCong" xfId="91" xr:uid="{00000000-0005-0000-0000-00005A000000}"/>
    <cellStyle name="_KT (2)_2_TG-TH_phu luc tong ket tinh hinh TH giai doan 03-10 (ngay 30)" xfId="92" xr:uid="{00000000-0005-0000-0000-00005B000000}"/>
    <cellStyle name="_KT (2)_2_TG-TH_Qt-HT3PQ1(CauKho)" xfId="93" xr:uid="{00000000-0005-0000-0000-00005C000000}"/>
    <cellStyle name="_KT (2)_2_TG-TH_Sheet1" xfId="94" xr:uid="{00000000-0005-0000-0000-00005D000000}"/>
    <cellStyle name="_KT (2)_2_TG-TH_ÿÿÿÿÿ" xfId="95" xr:uid="{00000000-0005-0000-0000-00005E000000}"/>
    <cellStyle name="_KT (2)_3" xfId="96" xr:uid="{00000000-0005-0000-0000-00005F000000}"/>
    <cellStyle name="_KT (2)_3_TG-TH" xfId="97" xr:uid="{00000000-0005-0000-0000-000060000000}"/>
    <cellStyle name="_KT (2)_3_TG-TH_160505 BIEU CHI NSDP TREN DAU DAN (BAO GÔM BSCMT)" xfId="98" xr:uid="{00000000-0005-0000-0000-000061000000}"/>
    <cellStyle name="_KT (2)_3_TG-TH_Lora-tungchau" xfId="99" xr:uid="{00000000-0005-0000-0000-000062000000}"/>
    <cellStyle name="_KT (2)_3_TG-TH_PERSONAL" xfId="100" xr:uid="{00000000-0005-0000-0000-000063000000}"/>
    <cellStyle name="_KT (2)_3_TG-TH_PERSONAL_BC CV 6403 BKHĐT" xfId="101" xr:uid="{00000000-0005-0000-0000-000064000000}"/>
    <cellStyle name="_KT (2)_3_TG-TH_PERSONAL_Book1" xfId="102" xr:uid="{00000000-0005-0000-0000-000065000000}"/>
    <cellStyle name="_KT (2)_3_TG-TH_PERSONAL_Luy ke von ung nam 2011 -Thoa gui ngay 12-8-2012" xfId="103" xr:uid="{00000000-0005-0000-0000-000066000000}"/>
    <cellStyle name="_KT (2)_3_TG-TH_PERSONAL_Tong hop KHCB 2001" xfId="104" xr:uid="{00000000-0005-0000-0000-000067000000}"/>
    <cellStyle name="_KT (2)_3_TG-TH_Qt-HT3PQ1(CauKho)" xfId="105" xr:uid="{00000000-0005-0000-0000-000068000000}"/>
    <cellStyle name="_KT (2)_4" xfId="106" xr:uid="{00000000-0005-0000-0000-000069000000}"/>
    <cellStyle name="_KT (2)_4_160505 BIEU CHI NSDP TREN DAU DAN (BAO GÔM BSCMT)" xfId="107" xr:uid="{00000000-0005-0000-0000-00006A000000}"/>
    <cellStyle name="_KT (2)_4_ApGiaVatTu_cayxanh_latgach" xfId="108" xr:uid="{00000000-0005-0000-0000-00006B000000}"/>
    <cellStyle name="_KT (2)_4_BANG TONG HOP TINH HINH THANH QUYET TOAN (MOI I)" xfId="109" xr:uid="{00000000-0005-0000-0000-00006C000000}"/>
    <cellStyle name="_KT (2)_4_BAO GIA NGAY 24-10-08 (co dam)" xfId="110" xr:uid="{00000000-0005-0000-0000-00006D000000}"/>
    <cellStyle name="_KT (2)_4_BC CV 6403 BKHĐT" xfId="111" xr:uid="{00000000-0005-0000-0000-00006E000000}"/>
    <cellStyle name="_KT (2)_4_BC NQ11-CP - chinh sua lai" xfId="112" xr:uid="{00000000-0005-0000-0000-00006F000000}"/>
    <cellStyle name="_KT (2)_4_BC NQ11-CP-Quynh sau bieu so3" xfId="113" xr:uid="{00000000-0005-0000-0000-000070000000}"/>
    <cellStyle name="_KT (2)_4_BC_NQ11-CP_-_Thao_sua_lai" xfId="114" xr:uid="{00000000-0005-0000-0000-000071000000}"/>
    <cellStyle name="_KT (2)_4_Book1" xfId="115" xr:uid="{00000000-0005-0000-0000-000072000000}"/>
    <cellStyle name="_KT (2)_4_Book1_1" xfId="116" xr:uid="{00000000-0005-0000-0000-000073000000}"/>
    <cellStyle name="_KT (2)_4_Book1_1_BC CV 6403 BKHĐT" xfId="117" xr:uid="{00000000-0005-0000-0000-000074000000}"/>
    <cellStyle name="_KT (2)_4_Book1_1_Luy ke von ung nam 2011 -Thoa gui ngay 12-8-2012" xfId="118" xr:uid="{00000000-0005-0000-0000-000075000000}"/>
    <cellStyle name="_KT (2)_4_Book1_2" xfId="119" xr:uid="{00000000-0005-0000-0000-000076000000}"/>
    <cellStyle name="_KT (2)_4_Book1_2_BC CV 6403 BKHĐT" xfId="120" xr:uid="{00000000-0005-0000-0000-000077000000}"/>
    <cellStyle name="_KT (2)_4_Book1_2_Luy ke von ung nam 2011 -Thoa gui ngay 12-8-2012" xfId="121" xr:uid="{00000000-0005-0000-0000-000078000000}"/>
    <cellStyle name="_KT (2)_4_Book1_BC CV 6403 BKHĐT" xfId="122" xr:uid="{00000000-0005-0000-0000-000079000000}"/>
    <cellStyle name="_KT (2)_4_Book1_Luy ke von ung nam 2011 -Thoa gui ngay 12-8-2012" xfId="123" xr:uid="{00000000-0005-0000-0000-00007A000000}"/>
    <cellStyle name="_KT (2)_4_CAU Khanh Nam(Thi Cong)" xfId="124" xr:uid="{00000000-0005-0000-0000-00007B000000}"/>
    <cellStyle name="_KT (2)_4_ChiHuong_ApGia" xfId="125" xr:uid="{00000000-0005-0000-0000-00007C000000}"/>
    <cellStyle name="_KT (2)_4_CoCauPhi (version 1)" xfId="126" xr:uid="{00000000-0005-0000-0000-00007D000000}"/>
    <cellStyle name="_KT (2)_4_DAU NOI PL-CL TAI PHU LAMHC" xfId="127" xr:uid="{00000000-0005-0000-0000-00007E000000}"/>
    <cellStyle name="_KT (2)_4_DU TRU VAT TU" xfId="128" xr:uid="{00000000-0005-0000-0000-00007F000000}"/>
    <cellStyle name="_KT (2)_4_Lora-tungchau" xfId="129" xr:uid="{00000000-0005-0000-0000-000080000000}"/>
    <cellStyle name="_KT (2)_4_Luy ke von ung nam 2011 -Thoa gui ngay 12-8-2012" xfId="130" xr:uid="{00000000-0005-0000-0000-000081000000}"/>
    <cellStyle name="_KT (2)_4_NhanCong" xfId="131" xr:uid="{00000000-0005-0000-0000-000082000000}"/>
    <cellStyle name="_KT (2)_4_phu luc tong ket tinh hinh TH giai doan 03-10 (ngay 30)" xfId="132" xr:uid="{00000000-0005-0000-0000-000083000000}"/>
    <cellStyle name="_KT (2)_4_Qt-HT3PQ1(CauKho)" xfId="133" xr:uid="{00000000-0005-0000-0000-000084000000}"/>
    <cellStyle name="_KT (2)_4_Sheet1" xfId="134" xr:uid="{00000000-0005-0000-0000-000085000000}"/>
    <cellStyle name="_KT (2)_4_TG-TH" xfId="135" xr:uid="{00000000-0005-0000-0000-000086000000}"/>
    <cellStyle name="_KT (2)_4_ÿÿÿÿÿ" xfId="136" xr:uid="{00000000-0005-0000-0000-000087000000}"/>
    <cellStyle name="_KT (2)_5" xfId="137" xr:uid="{00000000-0005-0000-0000-000088000000}"/>
    <cellStyle name="_KT (2)_5_ApGiaVatTu_cayxanh_latgach" xfId="138" xr:uid="{00000000-0005-0000-0000-000089000000}"/>
    <cellStyle name="_KT (2)_5_BANG TONG HOP TINH HINH THANH QUYET TOAN (MOI I)" xfId="139" xr:uid="{00000000-0005-0000-0000-00008A000000}"/>
    <cellStyle name="_KT (2)_5_BAO GIA NGAY 24-10-08 (co dam)" xfId="140" xr:uid="{00000000-0005-0000-0000-00008B000000}"/>
    <cellStyle name="_KT (2)_5_BC CV 6403 BKHĐT" xfId="141" xr:uid="{00000000-0005-0000-0000-00008C000000}"/>
    <cellStyle name="_KT (2)_5_BC NQ11-CP - chinh sua lai" xfId="142" xr:uid="{00000000-0005-0000-0000-00008D000000}"/>
    <cellStyle name="_KT (2)_5_BC NQ11-CP-Quynh sau bieu so3" xfId="143" xr:uid="{00000000-0005-0000-0000-00008E000000}"/>
    <cellStyle name="_KT (2)_5_BC_NQ11-CP_-_Thao_sua_lai" xfId="144" xr:uid="{00000000-0005-0000-0000-00008F000000}"/>
    <cellStyle name="_KT (2)_5_Book1" xfId="145" xr:uid="{00000000-0005-0000-0000-000090000000}"/>
    <cellStyle name="_KT (2)_5_Book1_1" xfId="146" xr:uid="{00000000-0005-0000-0000-000091000000}"/>
    <cellStyle name="_KT (2)_5_Book1_1_BC CV 6403 BKHĐT" xfId="147" xr:uid="{00000000-0005-0000-0000-000092000000}"/>
    <cellStyle name="_KT (2)_5_Book1_1_Luy ke von ung nam 2011 -Thoa gui ngay 12-8-2012" xfId="148" xr:uid="{00000000-0005-0000-0000-000093000000}"/>
    <cellStyle name="_KT (2)_5_Book1_2" xfId="149" xr:uid="{00000000-0005-0000-0000-000094000000}"/>
    <cellStyle name="_KT (2)_5_Book1_2_BC CV 6403 BKHĐT" xfId="150" xr:uid="{00000000-0005-0000-0000-000095000000}"/>
    <cellStyle name="_KT (2)_5_Book1_2_Luy ke von ung nam 2011 -Thoa gui ngay 12-8-2012" xfId="151" xr:uid="{00000000-0005-0000-0000-000096000000}"/>
    <cellStyle name="_KT (2)_5_Book1_BC CV 6403 BKHĐT" xfId="152" xr:uid="{00000000-0005-0000-0000-000097000000}"/>
    <cellStyle name="_KT (2)_5_Book1_Luy ke von ung nam 2011 -Thoa gui ngay 12-8-2012" xfId="153" xr:uid="{00000000-0005-0000-0000-000098000000}"/>
    <cellStyle name="_KT (2)_5_CAU Khanh Nam(Thi Cong)" xfId="154" xr:uid="{00000000-0005-0000-0000-000099000000}"/>
    <cellStyle name="_KT (2)_5_ChiHuong_ApGia" xfId="155" xr:uid="{00000000-0005-0000-0000-00009A000000}"/>
    <cellStyle name="_KT (2)_5_CoCauPhi (version 1)" xfId="156" xr:uid="{00000000-0005-0000-0000-00009B000000}"/>
    <cellStyle name="_KT (2)_5_DAU NOI PL-CL TAI PHU LAMHC" xfId="157" xr:uid="{00000000-0005-0000-0000-00009C000000}"/>
    <cellStyle name="_KT (2)_5_DU TRU VAT TU" xfId="158" xr:uid="{00000000-0005-0000-0000-00009D000000}"/>
    <cellStyle name="_KT (2)_5_Lora-tungchau" xfId="159" xr:uid="{00000000-0005-0000-0000-00009E000000}"/>
    <cellStyle name="_KT (2)_5_Luy ke von ung nam 2011 -Thoa gui ngay 12-8-2012" xfId="160" xr:uid="{00000000-0005-0000-0000-00009F000000}"/>
    <cellStyle name="_KT (2)_5_NhanCong" xfId="161" xr:uid="{00000000-0005-0000-0000-0000A0000000}"/>
    <cellStyle name="_KT (2)_5_phu luc tong ket tinh hinh TH giai doan 03-10 (ngay 30)" xfId="162" xr:uid="{00000000-0005-0000-0000-0000A1000000}"/>
    <cellStyle name="_KT (2)_5_Qt-HT3PQ1(CauKho)" xfId="163" xr:uid="{00000000-0005-0000-0000-0000A2000000}"/>
    <cellStyle name="_KT (2)_5_Sheet1" xfId="164" xr:uid="{00000000-0005-0000-0000-0000A3000000}"/>
    <cellStyle name="_KT (2)_5_ÿÿÿÿÿ" xfId="165" xr:uid="{00000000-0005-0000-0000-0000A4000000}"/>
    <cellStyle name="_KT (2)_Lora-tungchau" xfId="166" xr:uid="{00000000-0005-0000-0000-0000A5000000}"/>
    <cellStyle name="_KT (2)_PERSONAL" xfId="167" xr:uid="{00000000-0005-0000-0000-0000A6000000}"/>
    <cellStyle name="_KT (2)_PERSONAL_BC CV 6403 BKHĐT" xfId="168" xr:uid="{00000000-0005-0000-0000-0000A7000000}"/>
    <cellStyle name="_KT (2)_PERSONAL_Book1" xfId="169" xr:uid="{00000000-0005-0000-0000-0000A8000000}"/>
    <cellStyle name="_KT (2)_PERSONAL_Luy ke von ung nam 2011 -Thoa gui ngay 12-8-2012" xfId="170" xr:uid="{00000000-0005-0000-0000-0000A9000000}"/>
    <cellStyle name="_KT (2)_PERSONAL_Tong hop KHCB 2001" xfId="171" xr:uid="{00000000-0005-0000-0000-0000AA000000}"/>
    <cellStyle name="_KT (2)_Qt-HT3PQ1(CauKho)" xfId="172" xr:uid="{00000000-0005-0000-0000-0000AB000000}"/>
    <cellStyle name="_KT (2)_TG-TH" xfId="173" xr:uid="{00000000-0005-0000-0000-0000AC000000}"/>
    <cellStyle name="_KT_TG" xfId="174" xr:uid="{00000000-0005-0000-0000-0000AD000000}"/>
    <cellStyle name="_KT_TG_1" xfId="175" xr:uid="{00000000-0005-0000-0000-0000AE000000}"/>
    <cellStyle name="_KT_TG_1_ApGiaVatTu_cayxanh_latgach" xfId="176" xr:uid="{00000000-0005-0000-0000-0000AF000000}"/>
    <cellStyle name="_KT_TG_1_BANG TONG HOP TINH HINH THANH QUYET TOAN (MOI I)" xfId="177" xr:uid="{00000000-0005-0000-0000-0000B0000000}"/>
    <cellStyle name="_KT_TG_1_BAO GIA NGAY 24-10-08 (co dam)" xfId="178" xr:uid="{00000000-0005-0000-0000-0000B1000000}"/>
    <cellStyle name="_KT_TG_1_BC CV 6403 BKHĐT" xfId="179" xr:uid="{00000000-0005-0000-0000-0000B2000000}"/>
    <cellStyle name="_KT_TG_1_BC NQ11-CP - chinh sua lai" xfId="180" xr:uid="{00000000-0005-0000-0000-0000B3000000}"/>
    <cellStyle name="_KT_TG_1_BC NQ11-CP-Quynh sau bieu so3" xfId="181" xr:uid="{00000000-0005-0000-0000-0000B4000000}"/>
    <cellStyle name="_KT_TG_1_BC_NQ11-CP_-_Thao_sua_lai" xfId="182" xr:uid="{00000000-0005-0000-0000-0000B5000000}"/>
    <cellStyle name="_KT_TG_1_Book1" xfId="183" xr:uid="{00000000-0005-0000-0000-0000B6000000}"/>
    <cellStyle name="_KT_TG_1_Book1_1" xfId="184" xr:uid="{00000000-0005-0000-0000-0000B7000000}"/>
    <cellStyle name="_KT_TG_1_Book1_1_BC CV 6403 BKHĐT" xfId="185" xr:uid="{00000000-0005-0000-0000-0000B8000000}"/>
    <cellStyle name="_KT_TG_1_Book1_1_Luy ke von ung nam 2011 -Thoa gui ngay 12-8-2012" xfId="186" xr:uid="{00000000-0005-0000-0000-0000B9000000}"/>
    <cellStyle name="_KT_TG_1_Book1_2" xfId="187" xr:uid="{00000000-0005-0000-0000-0000BA000000}"/>
    <cellStyle name="_KT_TG_1_Book1_2_BC CV 6403 BKHĐT" xfId="188" xr:uid="{00000000-0005-0000-0000-0000BB000000}"/>
    <cellStyle name="_KT_TG_1_Book1_2_Luy ke von ung nam 2011 -Thoa gui ngay 12-8-2012" xfId="189" xr:uid="{00000000-0005-0000-0000-0000BC000000}"/>
    <cellStyle name="_KT_TG_1_Book1_BC CV 6403 BKHĐT" xfId="190" xr:uid="{00000000-0005-0000-0000-0000BD000000}"/>
    <cellStyle name="_KT_TG_1_Book1_Luy ke von ung nam 2011 -Thoa gui ngay 12-8-2012" xfId="191" xr:uid="{00000000-0005-0000-0000-0000BE000000}"/>
    <cellStyle name="_KT_TG_1_CAU Khanh Nam(Thi Cong)" xfId="192" xr:uid="{00000000-0005-0000-0000-0000BF000000}"/>
    <cellStyle name="_KT_TG_1_ChiHuong_ApGia" xfId="193" xr:uid="{00000000-0005-0000-0000-0000C0000000}"/>
    <cellStyle name="_KT_TG_1_CoCauPhi (version 1)" xfId="194" xr:uid="{00000000-0005-0000-0000-0000C1000000}"/>
    <cellStyle name="_KT_TG_1_DAU NOI PL-CL TAI PHU LAMHC" xfId="195" xr:uid="{00000000-0005-0000-0000-0000C2000000}"/>
    <cellStyle name="_KT_TG_1_DU TRU VAT TU" xfId="196" xr:uid="{00000000-0005-0000-0000-0000C3000000}"/>
    <cellStyle name="_KT_TG_1_Lora-tungchau" xfId="197" xr:uid="{00000000-0005-0000-0000-0000C4000000}"/>
    <cellStyle name="_KT_TG_1_Luy ke von ung nam 2011 -Thoa gui ngay 12-8-2012" xfId="198" xr:uid="{00000000-0005-0000-0000-0000C5000000}"/>
    <cellStyle name="_KT_TG_1_NhanCong" xfId="199" xr:uid="{00000000-0005-0000-0000-0000C6000000}"/>
    <cellStyle name="_KT_TG_1_phu luc tong ket tinh hinh TH giai doan 03-10 (ngay 30)" xfId="200" xr:uid="{00000000-0005-0000-0000-0000C7000000}"/>
    <cellStyle name="_KT_TG_1_Qt-HT3PQ1(CauKho)" xfId="201" xr:uid="{00000000-0005-0000-0000-0000C8000000}"/>
    <cellStyle name="_KT_TG_1_Sheet1" xfId="202" xr:uid="{00000000-0005-0000-0000-0000C9000000}"/>
    <cellStyle name="_KT_TG_1_ÿÿÿÿÿ" xfId="203" xr:uid="{00000000-0005-0000-0000-0000CA000000}"/>
    <cellStyle name="_KT_TG_2" xfId="204" xr:uid="{00000000-0005-0000-0000-0000CB000000}"/>
    <cellStyle name="_KT_TG_2_160505 BIEU CHI NSDP TREN DAU DAN (BAO GÔM BSCMT)" xfId="205" xr:uid="{00000000-0005-0000-0000-0000CC000000}"/>
    <cellStyle name="_KT_TG_2_ApGiaVatTu_cayxanh_latgach" xfId="206" xr:uid="{00000000-0005-0000-0000-0000CD000000}"/>
    <cellStyle name="_KT_TG_2_BANG TONG HOP TINH HINH THANH QUYET TOAN (MOI I)" xfId="207" xr:uid="{00000000-0005-0000-0000-0000CE000000}"/>
    <cellStyle name="_KT_TG_2_BAO GIA NGAY 24-10-08 (co dam)" xfId="208" xr:uid="{00000000-0005-0000-0000-0000CF000000}"/>
    <cellStyle name="_KT_TG_2_BC CV 6403 BKHĐT" xfId="209" xr:uid="{00000000-0005-0000-0000-0000D0000000}"/>
    <cellStyle name="_KT_TG_2_BC NQ11-CP - chinh sua lai" xfId="210" xr:uid="{00000000-0005-0000-0000-0000D1000000}"/>
    <cellStyle name="_KT_TG_2_BC NQ11-CP-Quynh sau bieu so3" xfId="211" xr:uid="{00000000-0005-0000-0000-0000D2000000}"/>
    <cellStyle name="_KT_TG_2_BC_NQ11-CP_-_Thao_sua_lai" xfId="212" xr:uid="{00000000-0005-0000-0000-0000D3000000}"/>
    <cellStyle name="_KT_TG_2_Book1" xfId="213" xr:uid="{00000000-0005-0000-0000-0000D4000000}"/>
    <cellStyle name="_KT_TG_2_Book1_1" xfId="214" xr:uid="{00000000-0005-0000-0000-0000D5000000}"/>
    <cellStyle name="_KT_TG_2_Book1_1_BC CV 6403 BKHĐT" xfId="215" xr:uid="{00000000-0005-0000-0000-0000D6000000}"/>
    <cellStyle name="_KT_TG_2_Book1_1_Luy ke von ung nam 2011 -Thoa gui ngay 12-8-2012" xfId="216" xr:uid="{00000000-0005-0000-0000-0000D7000000}"/>
    <cellStyle name="_KT_TG_2_Book1_2" xfId="217" xr:uid="{00000000-0005-0000-0000-0000D8000000}"/>
    <cellStyle name="_KT_TG_2_Book1_2_BC CV 6403 BKHĐT" xfId="218" xr:uid="{00000000-0005-0000-0000-0000D9000000}"/>
    <cellStyle name="_KT_TG_2_Book1_2_Luy ke von ung nam 2011 -Thoa gui ngay 12-8-2012" xfId="219" xr:uid="{00000000-0005-0000-0000-0000DA000000}"/>
    <cellStyle name="_KT_TG_2_Book1_BC CV 6403 BKHĐT" xfId="220" xr:uid="{00000000-0005-0000-0000-0000DB000000}"/>
    <cellStyle name="_KT_TG_2_Book1_Luy ke von ung nam 2011 -Thoa gui ngay 12-8-2012" xfId="221" xr:uid="{00000000-0005-0000-0000-0000DC000000}"/>
    <cellStyle name="_KT_TG_2_CAU Khanh Nam(Thi Cong)" xfId="222" xr:uid="{00000000-0005-0000-0000-0000DD000000}"/>
    <cellStyle name="_KT_TG_2_ChiHuong_ApGia" xfId="223" xr:uid="{00000000-0005-0000-0000-0000DE000000}"/>
    <cellStyle name="_KT_TG_2_CoCauPhi (version 1)" xfId="224" xr:uid="{00000000-0005-0000-0000-0000DF000000}"/>
    <cellStyle name="_KT_TG_2_DAU NOI PL-CL TAI PHU LAMHC" xfId="225" xr:uid="{00000000-0005-0000-0000-0000E0000000}"/>
    <cellStyle name="_KT_TG_2_DU TRU VAT TU" xfId="226" xr:uid="{00000000-0005-0000-0000-0000E1000000}"/>
    <cellStyle name="_KT_TG_2_Lora-tungchau" xfId="227" xr:uid="{00000000-0005-0000-0000-0000E2000000}"/>
    <cellStyle name="_KT_TG_2_Luy ke von ung nam 2011 -Thoa gui ngay 12-8-2012" xfId="228" xr:uid="{00000000-0005-0000-0000-0000E3000000}"/>
    <cellStyle name="_KT_TG_2_NhanCong" xfId="229" xr:uid="{00000000-0005-0000-0000-0000E4000000}"/>
    <cellStyle name="_KT_TG_2_phu luc tong ket tinh hinh TH giai doan 03-10 (ngay 30)" xfId="230" xr:uid="{00000000-0005-0000-0000-0000E5000000}"/>
    <cellStyle name="_KT_TG_2_Qt-HT3PQ1(CauKho)" xfId="231" xr:uid="{00000000-0005-0000-0000-0000E6000000}"/>
    <cellStyle name="_KT_TG_2_Sheet1" xfId="232" xr:uid="{00000000-0005-0000-0000-0000E7000000}"/>
    <cellStyle name="_KT_TG_2_ÿÿÿÿÿ" xfId="233" xr:uid="{00000000-0005-0000-0000-0000E8000000}"/>
    <cellStyle name="_KT_TG_3" xfId="234" xr:uid="{00000000-0005-0000-0000-0000E9000000}"/>
    <cellStyle name="_KT_TG_4" xfId="235" xr:uid="{00000000-0005-0000-0000-0000EA000000}"/>
    <cellStyle name="_KT_TG_4_160505 BIEU CHI NSDP TREN DAU DAN (BAO GÔM BSCMT)" xfId="236" xr:uid="{00000000-0005-0000-0000-0000EB000000}"/>
    <cellStyle name="_KT_TG_4_Lora-tungchau" xfId="237" xr:uid="{00000000-0005-0000-0000-0000EC000000}"/>
    <cellStyle name="_KT_TG_4_Qt-HT3PQ1(CauKho)" xfId="238" xr:uid="{00000000-0005-0000-0000-0000ED000000}"/>
    <cellStyle name="_Lora-tungchau" xfId="239" xr:uid="{00000000-0005-0000-0000-0000EE000000}"/>
    <cellStyle name="_Luy ke von ung nam 2011 -Thoa gui ngay 12-8-2012" xfId="240" xr:uid="{00000000-0005-0000-0000-0000EF000000}"/>
    <cellStyle name="_mau so 3" xfId="241" xr:uid="{00000000-0005-0000-0000-0000F0000000}"/>
    <cellStyle name="_MauThanTKKT-goi7-DonGia2143(vl t7)" xfId="242" xr:uid="{00000000-0005-0000-0000-0000F1000000}"/>
    <cellStyle name="_Nhu cau von ung truoc 2011 Tha h Hoa + Nge An gui TW" xfId="243" xr:uid="{00000000-0005-0000-0000-0000F2000000}"/>
    <cellStyle name="_PERSONAL" xfId="244" xr:uid="{00000000-0005-0000-0000-0000F3000000}"/>
    <cellStyle name="_PERSONAL_BC CV 6403 BKHĐT" xfId="245" xr:uid="{00000000-0005-0000-0000-0000F4000000}"/>
    <cellStyle name="_PERSONAL_Book1" xfId="246" xr:uid="{00000000-0005-0000-0000-0000F5000000}"/>
    <cellStyle name="_PERSONAL_Luy ke von ung nam 2011 -Thoa gui ngay 12-8-2012" xfId="247" xr:uid="{00000000-0005-0000-0000-0000F6000000}"/>
    <cellStyle name="_PERSONAL_Tong hop KHCB 2001" xfId="248" xr:uid="{00000000-0005-0000-0000-0000F7000000}"/>
    <cellStyle name="_phong bo mon22" xfId="249" xr:uid="{00000000-0005-0000-0000-0000F8000000}"/>
    <cellStyle name="_Phu luc kem BC gui VP Bo (18.2)" xfId="250" xr:uid="{00000000-0005-0000-0000-0000F9000000}"/>
    <cellStyle name="_phu luc tong ket tinh hinh TH giai doan 03-10 (ngay 30)" xfId="251" xr:uid="{00000000-0005-0000-0000-0000FA000000}"/>
    <cellStyle name="_Q TOAN  SCTX QL.62 QUI I ( oanh)" xfId="252" xr:uid="{00000000-0005-0000-0000-0000FB000000}"/>
    <cellStyle name="_Q TOAN  SCTX QL.62 QUI II ( oanh)" xfId="253" xr:uid="{00000000-0005-0000-0000-0000FC000000}"/>
    <cellStyle name="_QT SCTXQL62_QT1 (Cty QL)" xfId="254" xr:uid="{00000000-0005-0000-0000-0000FD000000}"/>
    <cellStyle name="_Qt-HT3PQ1(CauKho)" xfId="255" xr:uid="{00000000-0005-0000-0000-0000FE000000}"/>
    <cellStyle name="_Sheet1" xfId="256" xr:uid="{00000000-0005-0000-0000-0000FF000000}"/>
    <cellStyle name="_Sheet2" xfId="257" xr:uid="{00000000-0005-0000-0000-000000010000}"/>
    <cellStyle name="_TG-TH" xfId="258" xr:uid="{00000000-0005-0000-0000-000001010000}"/>
    <cellStyle name="_TG-TH_1" xfId="259" xr:uid="{00000000-0005-0000-0000-000002010000}"/>
    <cellStyle name="_TG-TH_1_ApGiaVatTu_cayxanh_latgach" xfId="260" xr:uid="{00000000-0005-0000-0000-000003010000}"/>
    <cellStyle name="_TG-TH_1_BANG TONG HOP TINH HINH THANH QUYET TOAN (MOI I)" xfId="261" xr:uid="{00000000-0005-0000-0000-000004010000}"/>
    <cellStyle name="_TG-TH_1_BAO GIA NGAY 24-10-08 (co dam)" xfId="262" xr:uid="{00000000-0005-0000-0000-000005010000}"/>
    <cellStyle name="_TG-TH_1_BC CV 6403 BKHĐT" xfId="263" xr:uid="{00000000-0005-0000-0000-000006010000}"/>
    <cellStyle name="_TG-TH_1_BC NQ11-CP - chinh sua lai" xfId="264" xr:uid="{00000000-0005-0000-0000-000007010000}"/>
    <cellStyle name="_TG-TH_1_BC NQ11-CP-Quynh sau bieu so3" xfId="265" xr:uid="{00000000-0005-0000-0000-000008010000}"/>
    <cellStyle name="_TG-TH_1_BC_NQ11-CP_-_Thao_sua_lai" xfId="266" xr:uid="{00000000-0005-0000-0000-000009010000}"/>
    <cellStyle name="_TG-TH_1_Book1" xfId="267" xr:uid="{00000000-0005-0000-0000-00000A010000}"/>
    <cellStyle name="_TG-TH_1_Book1_1" xfId="268" xr:uid="{00000000-0005-0000-0000-00000B010000}"/>
    <cellStyle name="_TG-TH_1_Book1_1_BC CV 6403 BKHĐT" xfId="269" xr:uid="{00000000-0005-0000-0000-00000C010000}"/>
    <cellStyle name="_TG-TH_1_Book1_1_Luy ke von ung nam 2011 -Thoa gui ngay 12-8-2012" xfId="270" xr:uid="{00000000-0005-0000-0000-00000D010000}"/>
    <cellStyle name="_TG-TH_1_Book1_2" xfId="271" xr:uid="{00000000-0005-0000-0000-00000E010000}"/>
    <cellStyle name="_TG-TH_1_Book1_2_BC CV 6403 BKHĐT" xfId="272" xr:uid="{00000000-0005-0000-0000-00000F010000}"/>
    <cellStyle name="_TG-TH_1_Book1_2_Luy ke von ung nam 2011 -Thoa gui ngay 12-8-2012" xfId="273" xr:uid="{00000000-0005-0000-0000-000010010000}"/>
    <cellStyle name="_TG-TH_1_Book1_BC CV 6403 BKHĐT" xfId="274" xr:uid="{00000000-0005-0000-0000-000011010000}"/>
    <cellStyle name="_TG-TH_1_Book1_Luy ke von ung nam 2011 -Thoa gui ngay 12-8-2012" xfId="275" xr:uid="{00000000-0005-0000-0000-000012010000}"/>
    <cellStyle name="_TG-TH_1_CAU Khanh Nam(Thi Cong)" xfId="276" xr:uid="{00000000-0005-0000-0000-000013010000}"/>
    <cellStyle name="_TG-TH_1_ChiHuong_ApGia" xfId="277" xr:uid="{00000000-0005-0000-0000-000014010000}"/>
    <cellStyle name="_TG-TH_1_CoCauPhi (version 1)" xfId="278" xr:uid="{00000000-0005-0000-0000-000015010000}"/>
    <cellStyle name="_TG-TH_1_DAU NOI PL-CL TAI PHU LAMHC" xfId="279" xr:uid="{00000000-0005-0000-0000-000016010000}"/>
    <cellStyle name="_TG-TH_1_DU TRU VAT TU" xfId="280" xr:uid="{00000000-0005-0000-0000-000017010000}"/>
    <cellStyle name="_TG-TH_1_Lora-tungchau" xfId="281" xr:uid="{00000000-0005-0000-0000-000018010000}"/>
    <cellStyle name="_TG-TH_1_Luy ke von ung nam 2011 -Thoa gui ngay 12-8-2012" xfId="282" xr:uid="{00000000-0005-0000-0000-000019010000}"/>
    <cellStyle name="_TG-TH_1_NhanCong" xfId="283" xr:uid="{00000000-0005-0000-0000-00001A010000}"/>
    <cellStyle name="_TG-TH_1_phu luc tong ket tinh hinh TH giai doan 03-10 (ngay 30)" xfId="284" xr:uid="{00000000-0005-0000-0000-00001B010000}"/>
    <cellStyle name="_TG-TH_1_Qt-HT3PQ1(CauKho)" xfId="285" xr:uid="{00000000-0005-0000-0000-00001C010000}"/>
    <cellStyle name="_TG-TH_1_Sheet1" xfId="286" xr:uid="{00000000-0005-0000-0000-00001D010000}"/>
    <cellStyle name="_TG-TH_1_ÿÿÿÿÿ" xfId="287" xr:uid="{00000000-0005-0000-0000-00001E010000}"/>
    <cellStyle name="_TG-TH_2" xfId="288" xr:uid="{00000000-0005-0000-0000-00001F010000}"/>
    <cellStyle name="_TG-TH_2_160505 BIEU CHI NSDP TREN DAU DAN (BAO GÔM BSCMT)" xfId="289" xr:uid="{00000000-0005-0000-0000-000020010000}"/>
    <cellStyle name="_TG-TH_2_ApGiaVatTu_cayxanh_latgach" xfId="290" xr:uid="{00000000-0005-0000-0000-000021010000}"/>
    <cellStyle name="_TG-TH_2_BANG TONG HOP TINH HINH THANH QUYET TOAN (MOI I)" xfId="291" xr:uid="{00000000-0005-0000-0000-000022010000}"/>
    <cellStyle name="_TG-TH_2_BAO GIA NGAY 24-10-08 (co dam)" xfId="292" xr:uid="{00000000-0005-0000-0000-000023010000}"/>
    <cellStyle name="_TG-TH_2_BC CV 6403 BKHĐT" xfId="293" xr:uid="{00000000-0005-0000-0000-000024010000}"/>
    <cellStyle name="_TG-TH_2_BC NQ11-CP - chinh sua lai" xfId="294" xr:uid="{00000000-0005-0000-0000-000025010000}"/>
    <cellStyle name="_TG-TH_2_BC NQ11-CP-Quynh sau bieu so3" xfId="295" xr:uid="{00000000-0005-0000-0000-000026010000}"/>
    <cellStyle name="_TG-TH_2_BC_NQ11-CP_-_Thao_sua_lai" xfId="296" xr:uid="{00000000-0005-0000-0000-000027010000}"/>
    <cellStyle name="_TG-TH_2_Book1" xfId="297" xr:uid="{00000000-0005-0000-0000-000028010000}"/>
    <cellStyle name="_TG-TH_2_Book1_1" xfId="298" xr:uid="{00000000-0005-0000-0000-000029010000}"/>
    <cellStyle name="_TG-TH_2_Book1_1_BC CV 6403 BKHĐT" xfId="299" xr:uid="{00000000-0005-0000-0000-00002A010000}"/>
    <cellStyle name="_TG-TH_2_Book1_1_Luy ke von ung nam 2011 -Thoa gui ngay 12-8-2012" xfId="300" xr:uid="{00000000-0005-0000-0000-00002B010000}"/>
    <cellStyle name="_TG-TH_2_Book1_2" xfId="301" xr:uid="{00000000-0005-0000-0000-00002C010000}"/>
    <cellStyle name="_TG-TH_2_Book1_2_BC CV 6403 BKHĐT" xfId="302" xr:uid="{00000000-0005-0000-0000-00002D010000}"/>
    <cellStyle name="_TG-TH_2_Book1_2_Luy ke von ung nam 2011 -Thoa gui ngay 12-8-2012" xfId="303" xr:uid="{00000000-0005-0000-0000-00002E010000}"/>
    <cellStyle name="_TG-TH_2_Book1_BC CV 6403 BKHĐT" xfId="304" xr:uid="{00000000-0005-0000-0000-00002F010000}"/>
    <cellStyle name="_TG-TH_2_Book1_Luy ke von ung nam 2011 -Thoa gui ngay 12-8-2012" xfId="305" xr:uid="{00000000-0005-0000-0000-000030010000}"/>
    <cellStyle name="_TG-TH_2_CAU Khanh Nam(Thi Cong)" xfId="306" xr:uid="{00000000-0005-0000-0000-000031010000}"/>
    <cellStyle name="_TG-TH_2_ChiHuong_ApGia" xfId="307" xr:uid="{00000000-0005-0000-0000-000032010000}"/>
    <cellStyle name="_TG-TH_2_CoCauPhi (version 1)" xfId="308" xr:uid="{00000000-0005-0000-0000-000033010000}"/>
    <cellStyle name="_TG-TH_2_DAU NOI PL-CL TAI PHU LAMHC" xfId="309" xr:uid="{00000000-0005-0000-0000-000034010000}"/>
    <cellStyle name="_TG-TH_2_DU TRU VAT TU" xfId="310" xr:uid="{00000000-0005-0000-0000-000035010000}"/>
    <cellStyle name="_TG-TH_2_Lora-tungchau" xfId="311" xr:uid="{00000000-0005-0000-0000-000036010000}"/>
    <cellStyle name="_TG-TH_2_Luy ke von ung nam 2011 -Thoa gui ngay 12-8-2012" xfId="312" xr:uid="{00000000-0005-0000-0000-000037010000}"/>
    <cellStyle name="_TG-TH_2_NhanCong" xfId="313" xr:uid="{00000000-0005-0000-0000-000038010000}"/>
    <cellStyle name="_TG-TH_2_phu luc tong ket tinh hinh TH giai doan 03-10 (ngay 30)" xfId="314" xr:uid="{00000000-0005-0000-0000-000039010000}"/>
    <cellStyle name="_TG-TH_2_Qt-HT3PQ1(CauKho)" xfId="315" xr:uid="{00000000-0005-0000-0000-00003A010000}"/>
    <cellStyle name="_TG-TH_2_Sheet1" xfId="316" xr:uid="{00000000-0005-0000-0000-00003B010000}"/>
    <cellStyle name="_TG-TH_2_ÿÿÿÿÿ" xfId="317" xr:uid="{00000000-0005-0000-0000-00003C010000}"/>
    <cellStyle name="_TG-TH_3" xfId="318" xr:uid="{00000000-0005-0000-0000-00003D010000}"/>
    <cellStyle name="_TG-TH_3_160505 BIEU CHI NSDP TREN DAU DAN (BAO GÔM BSCMT)" xfId="319" xr:uid="{00000000-0005-0000-0000-00003E010000}"/>
    <cellStyle name="_TG-TH_3_Lora-tungchau" xfId="320" xr:uid="{00000000-0005-0000-0000-00003F010000}"/>
    <cellStyle name="_TG-TH_3_Qt-HT3PQ1(CauKho)" xfId="321" xr:uid="{00000000-0005-0000-0000-000040010000}"/>
    <cellStyle name="_TG-TH_4" xfId="322" xr:uid="{00000000-0005-0000-0000-000041010000}"/>
    <cellStyle name="_Tong dutoan PP LAHAI" xfId="323" xr:uid="{00000000-0005-0000-0000-000042010000}"/>
    <cellStyle name="_TPCP GT-24-5-Mien Nui" xfId="324" xr:uid="{00000000-0005-0000-0000-000043010000}"/>
    <cellStyle name="_ung truoc 2011 NSTW Thanh Hoa + Nge An gui Thu 12-5" xfId="325" xr:uid="{00000000-0005-0000-0000-000044010000}"/>
    <cellStyle name="_ung truoc cua long an (6-5-2010)" xfId="326" xr:uid="{00000000-0005-0000-0000-000045010000}"/>
    <cellStyle name="_Ung von nam 2011 vung TNB - Doan Cong tac (12-5-2010)" xfId="327" xr:uid="{00000000-0005-0000-0000-000046010000}"/>
    <cellStyle name="_Ung von nam 2011 vung TNB - Doan Cong tac (12-5-2010)_Cong trinh co y kien LD_Dang_NN_2011-Tay nguyen-9-10" xfId="328" xr:uid="{00000000-0005-0000-0000-000047010000}"/>
    <cellStyle name="_Ung von nam 2011 vung TNB - Doan Cong tac (12-5-2010)_TN - Ho tro khac 2011" xfId="329" xr:uid="{00000000-0005-0000-0000-000048010000}"/>
    <cellStyle name="_ÿÿÿÿÿ" xfId="330" xr:uid="{00000000-0005-0000-0000-000049010000}"/>
    <cellStyle name="_ÿÿÿÿÿ_Kh ql62 (2010) 11-09" xfId="331" xr:uid="{00000000-0005-0000-0000-00004A010000}"/>
    <cellStyle name="_ÿÿÿÿÿ_Khung 2012" xfId="332" xr:uid="{00000000-0005-0000-0000-00004B010000}"/>
    <cellStyle name="-2001" xfId="391" xr:uid="{00000000-0005-0000-0000-000086010000}"/>
    <cellStyle name="?¡±¢¥?_?¨ù??¢´¢¥_¢¬???¢â? " xfId="20" xr:uid="{00000000-0005-0000-0000-000013000000}"/>
    <cellStyle name="??" xfId="7" xr:uid="{00000000-0005-0000-0000-000006000000}"/>
    <cellStyle name="?? [0.00]_ Att. 1- Cover" xfId="8" xr:uid="{00000000-0005-0000-0000-000007000000}"/>
    <cellStyle name="?? [0]" xfId="9" xr:uid="{00000000-0005-0000-0000-000008000000}"/>
    <cellStyle name="??_      " xfId="17" xr:uid="{00000000-0005-0000-0000-000010000000}"/>
    <cellStyle name="???_?? DI" xfId="15" xr:uid="{00000000-0005-0000-0000-00000E000000}"/>
    <cellStyle name="???? [0.00]_      " xfId="11" xr:uid="{00000000-0005-0000-0000-00000A000000}"/>
    <cellStyle name="????_      " xfId="13" xr:uid="{00000000-0005-0000-0000-00000C000000}"/>
    <cellStyle name="??????" xfId="12" xr:uid="{00000000-0005-0000-0000-00000B000000}"/>
    <cellStyle name="???[0]_?? DI" xfId="14" xr:uid="{00000000-0005-0000-0000-00000D000000}"/>
    <cellStyle name="?_x001d_??%U©÷u&amp;H©÷9_x0008_? s_x000a__x0007__x0001__x0001_" xfId="10" xr:uid="{00000000-0005-0000-0000-000009000000}"/>
    <cellStyle name="??[0]_BRE" xfId="16" xr:uid="{00000000-0005-0000-0000-00000F000000}"/>
    <cellStyle name="??A? [0]_laroux_1_¢¬???¢â? " xfId="18" xr:uid="{00000000-0005-0000-0000-000011000000}"/>
    <cellStyle name="??A?_laroux_1_¢¬???¢â? " xfId="19" xr:uid="{00000000-0005-0000-0000-000012000000}"/>
    <cellStyle name="?ðÇ%U?&amp;H?_x0008_?s_x000a__x0007__x0001__x0001_" xfId="21" xr:uid="{00000000-0005-0000-0000-000014000000}"/>
    <cellStyle name="." xfId="5" xr:uid="{00000000-0005-0000-0000-000004000000}"/>
    <cellStyle name=".d©y" xfId="6" xr:uid="{00000000-0005-0000-0000-000005000000}"/>
    <cellStyle name="’Ê‰Ý [0.00]_laroux" xfId="334" xr:uid="{00000000-0005-0000-0000-00004D010000}"/>
    <cellStyle name="’Ê‰Ý_laroux" xfId="335" xr:uid="{00000000-0005-0000-0000-00004E010000}"/>
    <cellStyle name="[0]_Chi phÝ kh¸c_V" xfId="22" xr:uid="{00000000-0005-0000-0000-000015000000}"/>
    <cellStyle name="#,##0" xfId="4" xr:uid="{00000000-0005-0000-0000-000003000000}"/>
    <cellStyle name="•W_¯–ì" xfId="338" xr:uid="{00000000-0005-0000-0000-000051010000}"/>
    <cellStyle name="•W?_Format" xfId="336" xr:uid="{00000000-0005-0000-0000-00004F010000}"/>
    <cellStyle name="•W€_’·Šú‰p•¶" xfId="337" xr:uid="{00000000-0005-0000-0000-000050010000}"/>
    <cellStyle name="~1" xfId="333" xr:uid="{00000000-0005-0000-0000-00004C010000}"/>
    <cellStyle name="0" xfId="340" xr:uid="{00000000-0005-0000-0000-000053010000}"/>
    <cellStyle name="0.0" xfId="341" xr:uid="{00000000-0005-0000-0000-000054010000}"/>
    <cellStyle name="0.00" xfId="342" xr:uid="{00000000-0005-0000-0000-000055010000}"/>
    <cellStyle name="1" xfId="343" xr:uid="{00000000-0005-0000-0000-000056010000}"/>
    <cellStyle name="1_160505 BIEU CHI NSDP TREN DAU DAN (BAO GÔM BSCMT)" xfId="344" xr:uid="{00000000-0005-0000-0000-000057010000}"/>
    <cellStyle name="1_2-Ha GiangBB2011-V1" xfId="346" xr:uid="{00000000-0005-0000-0000-000059010000}"/>
    <cellStyle name="1_2016.04.20 XAC DINH QL GD HC" xfId="345" xr:uid="{00000000-0005-0000-0000-000058010000}"/>
    <cellStyle name="1_50-BB Vung tau 2011" xfId="347" xr:uid="{00000000-0005-0000-0000-00005A010000}"/>
    <cellStyle name="1_52-Long An2011.BB-V1" xfId="348" xr:uid="{00000000-0005-0000-0000-00005B010000}"/>
    <cellStyle name="1_BAO GIA NGAY 24-10-08 (co dam)" xfId="349" xr:uid="{00000000-0005-0000-0000-00005C010000}"/>
    <cellStyle name="1_Book1" xfId="350" xr:uid="{00000000-0005-0000-0000-00005D010000}"/>
    <cellStyle name="1_Book1_1" xfId="351" xr:uid="{00000000-0005-0000-0000-00005E010000}"/>
    <cellStyle name="1_Cau thuy dien Ban La (Cu Anh)" xfId="352" xr:uid="{00000000-0005-0000-0000-00005F010000}"/>
    <cellStyle name="1_Cau thuy dien Ban La (Cu Anh)_1009030 TW chi vong II pan bo lua ra (update dan so-thuy loi phi 30-9-2010)(bac ninh-quang ngai)final chinh Da Nang" xfId="353" xr:uid="{00000000-0005-0000-0000-000060010000}"/>
    <cellStyle name="1_Cau thuy dien Ban La (Cu Anh)_160505 BIEU CHI NSDP TREN DAU DAN (BAO GÔM BSCMT)" xfId="354" xr:uid="{00000000-0005-0000-0000-000061010000}"/>
    <cellStyle name="1_Cong trinh co y kien LD_Dang_NN_2011-Tay nguyen-9-10" xfId="355" xr:uid="{00000000-0005-0000-0000-000062010000}"/>
    <cellStyle name="1_DT 2010-Dong  Nai-V2" xfId="356" xr:uid="{00000000-0005-0000-0000-000063010000}"/>
    <cellStyle name="1_Du toan 558 (Km17+508.12 - Km 22)" xfId="357" xr:uid="{00000000-0005-0000-0000-000064010000}"/>
    <cellStyle name="1_Du toan 558 (Km17+508.12 - Km 22)_1009030 TW chi vong II pan bo lua ra (update dan so-thuy loi phi 30-9-2010)(bac ninh-quang ngai)final chinh Da Nang" xfId="358" xr:uid="{00000000-0005-0000-0000-000065010000}"/>
    <cellStyle name="1_Du toan 558 (Km17+508.12 - Km 22)_160505 BIEU CHI NSDP TREN DAU DAN (BAO GÔM BSCMT)" xfId="359" xr:uid="{00000000-0005-0000-0000-000066010000}"/>
    <cellStyle name="1_Gia_VLQL48_duyet " xfId="360" xr:uid="{00000000-0005-0000-0000-000067010000}"/>
    <cellStyle name="1_Hai Duong2010-PA294.700" xfId="361" xr:uid="{00000000-0005-0000-0000-000068010000}"/>
    <cellStyle name="1_Hai Duong2010-V1-Dukienlai" xfId="362" xr:uid="{00000000-0005-0000-0000-000069010000}"/>
    <cellStyle name="1_Kh ql62 (2010) 11-09" xfId="363" xr:uid="{00000000-0005-0000-0000-00006A010000}"/>
    <cellStyle name="1_Khung 2012" xfId="364" xr:uid="{00000000-0005-0000-0000-00006B010000}"/>
    <cellStyle name="1_KlQdinhduyet" xfId="365" xr:uid="{00000000-0005-0000-0000-00006C010000}"/>
    <cellStyle name="1_QUY LUONG GIAO DUC 2017 (CHUYEN PHONG)" xfId="366" xr:uid="{00000000-0005-0000-0000-00006D010000}"/>
    <cellStyle name="1_TN - Ho tro khac 2011" xfId="367" xr:uid="{00000000-0005-0000-0000-00006E010000}"/>
    <cellStyle name="1_TRUNG PMU 5" xfId="368" xr:uid="{00000000-0005-0000-0000-00006F010000}"/>
    <cellStyle name="1_Vinh Phuc2010-V1" xfId="369" xr:uid="{00000000-0005-0000-0000-000070010000}"/>
    <cellStyle name="1_ÿÿÿÿÿ" xfId="370" xr:uid="{00000000-0005-0000-0000-000071010000}"/>
    <cellStyle name="1_ÿÿÿÿÿ_Bieu tong hop nhu cau ung 2011 da chon loc -Mien nui" xfId="371" xr:uid="{00000000-0005-0000-0000-000072010000}"/>
    <cellStyle name="1_ÿÿÿÿÿ_Kh ql62 (2010) 11-09" xfId="372" xr:uid="{00000000-0005-0000-0000-000073010000}"/>
    <cellStyle name="1_ÿÿÿÿÿ_Khung 2012" xfId="373" xr:uid="{00000000-0005-0000-0000-000074010000}"/>
    <cellStyle name="18" xfId="374" xr:uid="{00000000-0005-0000-0000-000075010000}"/>
    <cellStyle name="¹éºÐÀ²_      " xfId="375" xr:uid="{00000000-0005-0000-0000-000076010000}"/>
    <cellStyle name="2" xfId="376" xr:uid="{00000000-0005-0000-0000-000077010000}"/>
    <cellStyle name="2_Book1" xfId="377" xr:uid="{00000000-0005-0000-0000-000078010000}"/>
    <cellStyle name="2_Book1_1" xfId="378" xr:uid="{00000000-0005-0000-0000-000079010000}"/>
    <cellStyle name="2_Cau thuy dien Ban La (Cu Anh)" xfId="379" xr:uid="{00000000-0005-0000-0000-00007A010000}"/>
    <cellStyle name="2_Cau thuy dien Ban La (Cu Anh)_1009030 TW chi vong II pan bo lua ra (update dan so-thuy loi phi 30-9-2010)(bac ninh-quang ngai)final chinh Da Nang" xfId="380" xr:uid="{00000000-0005-0000-0000-00007B010000}"/>
    <cellStyle name="2_Cau thuy dien Ban La (Cu Anh)_160505 BIEU CHI NSDP TREN DAU DAN (BAO GÔM BSCMT)" xfId="381" xr:uid="{00000000-0005-0000-0000-00007C010000}"/>
    <cellStyle name="2_Du toan 558 (Km17+508.12 - Km 22)" xfId="382" xr:uid="{00000000-0005-0000-0000-00007D010000}"/>
    <cellStyle name="2_Du toan 558 (Km17+508.12 - Km 22)_1009030 TW chi vong II pan bo lua ra (update dan so-thuy loi phi 30-9-2010)(bac ninh-quang ngai)final chinh Da Nang" xfId="383" xr:uid="{00000000-0005-0000-0000-00007E010000}"/>
    <cellStyle name="2_Du toan 558 (Km17+508.12 - Km 22)_160505 BIEU CHI NSDP TREN DAU DAN (BAO GÔM BSCMT)" xfId="384" xr:uid="{00000000-0005-0000-0000-00007F010000}"/>
    <cellStyle name="2_Gia_VLQL48_duyet " xfId="385" xr:uid="{00000000-0005-0000-0000-000080010000}"/>
    <cellStyle name="2_KlQdinhduyet" xfId="386" xr:uid="{00000000-0005-0000-0000-000081010000}"/>
    <cellStyle name="2_TRUNG PMU 5" xfId="387" xr:uid="{00000000-0005-0000-0000-000082010000}"/>
    <cellStyle name="2_ÿÿÿÿÿ" xfId="388" xr:uid="{00000000-0005-0000-0000-000083010000}"/>
    <cellStyle name="2_ÿÿÿÿÿ_Bieu tong hop nhu cau ung 2011 da chon loc -Mien nui" xfId="389" xr:uid="{00000000-0005-0000-0000-000084010000}"/>
    <cellStyle name="20" xfId="390" xr:uid="{00000000-0005-0000-0000-000085010000}"/>
    <cellStyle name="3" xfId="392" xr:uid="{00000000-0005-0000-0000-000087010000}"/>
    <cellStyle name="3_Book1" xfId="393" xr:uid="{00000000-0005-0000-0000-000088010000}"/>
    <cellStyle name="3_Book1_1" xfId="394" xr:uid="{00000000-0005-0000-0000-000089010000}"/>
    <cellStyle name="3_Cau thuy dien Ban La (Cu Anh)" xfId="395" xr:uid="{00000000-0005-0000-0000-00008A010000}"/>
    <cellStyle name="3_Cau thuy dien Ban La (Cu Anh)_1009030 TW chi vong II pan bo lua ra (update dan so-thuy loi phi 30-9-2010)(bac ninh-quang ngai)final chinh Da Nang" xfId="396" xr:uid="{00000000-0005-0000-0000-00008B010000}"/>
    <cellStyle name="3_Cau thuy dien Ban La (Cu Anh)_160505 BIEU CHI NSDP TREN DAU DAN (BAO GÔM BSCMT)" xfId="397" xr:uid="{00000000-0005-0000-0000-00008C010000}"/>
    <cellStyle name="3_Du toan 558 (Km17+508.12 - Km 22)" xfId="398" xr:uid="{00000000-0005-0000-0000-00008D010000}"/>
    <cellStyle name="3_Du toan 558 (Km17+508.12 - Km 22)_1009030 TW chi vong II pan bo lua ra (update dan so-thuy loi phi 30-9-2010)(bac ninh-quang ngai)final chinh Da Nang" xfId="399" xr:uid="{00000000-0005-0000-0000-00008E010000}"/>
    <cellStyle name="3_Du toan 558 (Km17+508.12 - Km 22)_160505 BIEU CHI NSDP TREN DAU DAN (BAO GÔM BSCMT)" xfId="400" xr:uid="{00000000-0005-0000-0000-00008F010000}"/>
    <cellStyle name="3_Gia_VLQL48_duyet " xfId="401" xr:uid="{00000000-0005-0000-0000-000090010000}"/>
    <cellStyle name="3_KlQdinhduyet" xfId="402" xr:uid="{00000000-0005-0000-0000-000091010000}"/>
    <cellStyle name="3_ÿÿÿÿÿ" xfId="403" xr:uid="{00000000-0005-0000-0000-000092010000}"/>
    <cellStyle name="4" xfId="404" xr:uid="{00000000-0005-0000-0000-000093010000}"/>
    <cellStyle name="4_Book1" xfId="405" xr:uid="{00000000-0005-0000-0000-000094010000}"/>
    <cellStyle name="4_Book1_1" xfId="406" xr:uid="{00000000-0005-0000-0000-000095010000}"/>
    <cellStyle name="4_Cau thuy dien Ban La (Cu Anh)" xfId="407" xr:uid="{00000000-0005-0000-0000-000096010000}"/>
    <cellStyle name="4_Cau thuy dien Ban La (Cu Anh)_1009030 TW chi vong II pan bo lua ra (update dan so-thuy loi phi 30-9-2010)(bac ninh-quang ngai)final chinh Da Nang" xfId="408" xr:uid="{00000000-0005-0000-0000-000097010000}"/>
    <cellStyle name="4_Cau thuy dien Ban La (Cu Anh)_160505 BIEU CHI NSDP TREN DAU DAN (BAO GÔM BSCMT)" xfId="409" xr:uid="{00000000-0005-0000-0000-000098010000}"/>
    <cellStyle name="4_Du toan 558 (Km17+508.12 - Km 22)" xfId="410" xr:uid="{00000000-0005-0000-0000-000099010000}"/>
    <cellStyle name="4_Du toan 558 (Km17+508.12 - Km 22)_1009030 TW chi vong II pan bo lua ra (update dan so-thuy loi phi 30-9-2010)(bac ninh-quang ngai)final chinh Da Nang" xfId="411" xr:uid="{00000000-0005-0000-0000-00009A010000}"/>
    <cellStyle name="4_Du toan 558 (Km17+508.12 - Km 22)_160505 BIEU CHI NSDP TREN DAU DAN (BAO GÔM BSCMT)" xfId="412" xr:uid="{00000000-0005-0000-0000-00009B010000}"/>
    <cellStyle name="4_Gia_VLQL48_duyet " xfId="413" xr:uid="{00000000-0005-0000-0000-00009C010000}"/>
    <cellStyle name="4_KlQdinhduyet" xfId="414" xr:uid="{00000000-0005-0000-0000-00009D010000}"/>
    <cellStyle name="4_ÿÿÿÿÿ" xfId="415" xr:uid="{00000000-0005-0000-0000-00009E010000}"/>
    <cellStyle name="6" xfId="416" xr:uid="{00000000-0005-0000-0000-00009F010000}"/>
    <cellStyle name="6_Cong trinh co y kien LD_Dang_NN_2011-Tay nguyen-9-10" xfId="417" xr:uid="{00000000-0005-0000-0000-0000A0010000}"/>
    <cellStyle name="6_TN - Ho tro khac 2011" xfId="418" xr:uid="{00000000-0005-0000-0000-0000A1010000}"/>
    <cellStyle name="9" xfId="419" xr:uid="{00000000-0005-0000-0000-0000A2010000}"/>
    <cellStyle name="ÅëÈ­ [0]_      " xfId="420" xr:uid="{00000000-0005-0000-0000-0000A3010000}"/>
    <cellStyle name="AeE­ [0]_INQUIRY ¿?¾÷AßAø " xfId="421" xr:uid="{00000000-0005-0000-0000-0000A4010000}"/>
    <cellStyle name="ÅëÈ­ [0]_L601CPT" xfId="422" xr:uid="{00000000-0005-0000-0000-0000A5010000}"/>
    <cellStyle name="ÅëÈ­_      " xfId="423" xr:uid="{00000000-0005-0000-0000-0000A6010000}"/>
    <cellStyle name="AeE­_INQUIRY ¿?¾÷AßAø " xfId="424" xr:uid="{00000000-0005-0000-0000-0000A7010000}"/>
    <cellStyle name="ÅëÈ­_L601CPT" xfId="425" xr:uid="{00000000-0005-0000-0000-0000A8010000}"/>
    <cellStyle name="args.style" xfId="426" xr:uid="{00000000-0005-0000-0000-0000A9010000}"/>
    <cellStyle name="at" xfId="427" xr:uid="{00000000-0005-0000-0000-0000AA010000}"/>
    <cellStyle name="AutoFormat Options" xfId="432" xr:uid="{00000000-0005-0000-0000-0000B1010000}"/>
    <cellStyle name="ÄÞ¸¶ [0]_      " xfId="428" xr:uid="{00000000-0005-0000-0000-0000AB010000}"/>
    <cellStyle name="ÄÞ¸¶_      " xfId="430" xr:uid="{00000000-0005-0000-0000-0000AE010000}"/>
    <cellStyle name="AÞ¸¶ [0]_INQUIRY ¿?¾÷AßAø " xfId="429" xr:uid="{00000000-0005-0000-0000-0000AC010000}"/>
    <cellStyle name="AÞ¸¶_INQUIRY ¿?¾÷AßAø " xfId="431" xr:uid="{00000000-0005-0000-0000-0000AF010000}"/>
    <cellStyle name="Body" xfId="433" xr:uid="{00000000-0005-0000-0000-0000B2010000}"/>
    <cellStyle name="C?AØ_¿?¾÷CoE² " xfId="434" xr:uid="{00000000-0005-0000-0000-0000B3010000}"/>
    <cellStyle name="C~1" xfId="435" xr:uid="{00000000-0005-0000-0000-0000B4010000}"/>
    <cellStyle name="Ç¥ÁØ_      " xfId="436" xr:uid="{00000000-0005-0000-0000-0000B5010000}"/>
    <cellStyle name="C￥AØ_¿μ¾÷CoE² " xfId="437" xr:uid="{00000000-0005-0000-0000-0000B6010000}"/>
    <cellStyle name="Ç¥ÁØ_±¸¹Ì´ëÃ¥" xfId="438" xr:uid="{00000000-0005-0000-0000-0000B7010000}"/>
    <cellStyle name="C￥AØ_Sheet1_¿μ¾÷CoE² " xfId="439" xr:uid="{00000000-0005-0000-0000-0000B8010000}"/>
    <cellStyle name="Ç¥ÁØ_ÿÿÿÿÿÿ_4_ÃÑÇÕ°è " xfId="440" xr:uid="{00000000-0005-0000-0000-0000B9010000}"/>
    <cellStyle name="Calc Currency (0)" xfId="441" xr:uid="{00000000-0005-0000-0000-0000BA010000}"/>
    <cellStyle name="Calc Currency (2)" xfId="442" xr:uid="{00000000-0005-0000-0000-0000BB010000}"/>
    <cellStyle name="Calc Percent (0)" xfId="443" xr:uid="{00000000-0005-0000-0000-0000BC010000}"/>
    <cellStyle name="Calc Percent (1)" xfId="444" xr:uid="{00000000-0005-0000-0000-0000BD010000}"/>
    <cellStyle name="Calc Percent (2)" xfId="445" xr:uid="{00000000-0005-0000-0000-0000BE010000}"/>
    <cellStyle name="Calc Units (0)" xfId="446" xr:uid="{00000000-0005-0000-0000-0000BF010000}"/>
    <cellStyle name="Calc Units (1)" xfId="447" xr:uid="{00000000-0005-0000-0000-0000C0010000}"/>
    <cellStyle name="Calc Units (2)" xfId="448" xr:uid="{00000000-0005-0000-0000-0000C1010000}"/>
    <cellStyle name="category" xfId="449" xr:uid="{00000000-0005-0000-0000-0000C2010000}"/>
    <cellStyle name="Cerrency_Sheet2_XANGDAU" xfId="450" xr:uid="{00000000-0005-0000-0000-0000C3010000}"/>
    <cellStyle name="Chi phÝ kh¸c_Book1" xfId="451" xr:uid="{00000000-0005-0000-0000-0000C4010000}"/>
    <cellStyle name="CHUONG" xfId="452" xr:uid="{00000000-0005-0000-0000-0000C5010000}"/>
    <cellStyle name="Comma" xfId="453" builtinId="3"/>
    <cellStyle name="Comma  - Style1" xfId="454" xr:uid="{00000000-0005-0000-0000-0000C7010000}"/>
    <cellStyle name="Comma  - Style2" xfId="455" xr:uid="{00000000-0005-0000-0000-0000C8010000}"/>
    <cellStyle name="Comma  - Style3" xfId="456" xr:uid="{00000000-0005-0000-0000-0000C9010000}"/>
    <cellStyle name="Comma  - Style4" xfId="457" xr:uid="{00000000-0005-0000-0000-0000CA010000}"/>
    <cellStyle name="Comma  - Style5" xfId="458" xr:uid="{00000000-0005-0000-0000-0000CB010000}"/>
    <cellStyle name="Comma  - Style6" xfId="459" xr:uid="{00000000-0005-0000-0000-0000CC010000}"/>
    <cellStyle name="Comma  - Style7" xfId="460" xr:uid="{00000000-0005-0000-0000-0000CD010000}"/>
    <cellStyle name="Comma  - Style8" xfId="461" xr:uid="{00000000-0005-0000-0000-0000CE010000}"/>
    <cellStyle name="Comma [0] 2" xfId="462" xr:uid="{00000000-0005-0000-0000-0000CF010000}"/>
    <cellStyle name="Comma [0] 3" xfId="463" xr:uid="{00000000-0005-0000-0000-0000D0010000}"/>
    <cellStyle name="Comma [00]" xfId="464" xr:uid="{00000000-0005-0000-0000-0000D1010000}"/>
    <cellStyle name="Comma 10" xfId="465" xr:uid="{00000000-0005-0000-0000-0000D2010000}"/>
    <cellStyle name="Comma 10 2" xfId="1028" xr:uid="{00000000-0005-0000-0000-0000D3010000}"/>
    <cellStyle name="Comma 11" xfId="466" xr:uid="{00000000-0005-0000-0000-0000D4010000}"/>
    <cellStyle name="Comma 12" xfId="467" xr:uid="{00000000-0005-0000-0000-0000D5010000}"/>
    <cellStyle name="Comma 12 2" xfId="468" xr:uid="{00000000-0005-0000-0000-0000D6010000}"/>
    <cellStyle name="Comma 12_140817 20 DP" xfId="469" xr:uid="{00000000-0005-0000-0000-0000D7010000}"/>
    <cellStyle name="Comma 13" xfId="1021" xr:uid="{00000000-0005-0000-0000-0000D8010000}"/>
    <cellStyle name="Comma 14" xfId="470" xr:uid="{00000000-0005-0000-0000-0000D9010000}"/>
    <cellStyle name="Comma 14 2" xfId="1037" xr:uid="{00000000-0005-0000-0000-0000DA010000}"/>
    <cellStyle name="Comma 15" xfId="471" xr:uid="{00000000-0005-0000-0000-0000DB010000}"/>
    <cellStyle name="Comma 2" xfId="472" xr:uid="{00000000-0005-0000-0000-0000DC010000}"/>
    <cellStyle name="Comma 2 2" xfId="473" xr:uid="{00000000-0005-0000-0000-0000DD010000}"/>
    <cellStyle name="Comma 2 3" xfId="474" xr:uid="{00000000-0005-0000-0000-0000DE010000}"/>
    <cellStyle name="Comma 2 3 2" xfId="475" xr:uid="{00000000-0005-0000-0000-0000DF010000}"/>
    <cellStyle name="Comma 2 4" xfId="1023" xr:uid="{00000000-0005-0000-0000-0000E0010000}"/>
    <cellStyle name="Comma 2 5" xfId="476" xr:uid="{00000000-0005-0000-0000-0000E1010000}"/>
    <cellStyle name="Comma 2 6" xfId="1035" xr:uid="{00000000-0005-0000-0000-0000E2010000}"/>
    <cellStyle name="Comma 2_131021 TDT VON DAU TU 2014 (CT MTQG) GUI TONG HOP" xfId="477" xr:uid="{00000000-0005-0000-0000-0000E3010000}"/>
    <cellStyle name="Comma 21 2" xfId="478" xr:uid="{00000000-0005-0000-0000-0000E4010000}"/>
    <cellStyle name="Comma 3" xfId="479" xr:uid="{00000000-0005-0000-0000-0000E5010000}"/>
    <cellStyle name="Comma 3 2" xfId="1029" xr:uid="{00000000-0005-0000-0000-0000E6010000}"/>
    <cellStyle name="Comma 3 2 2" xfId="480" xr:uid="{00000000-0005-0000-0000-0000E7010000}"/>
    <cellStyle name="Comma 3_160505 BIEU CHI NSDP TREN DAU DAN (BAO GÔM BSCMT)" xfId="481" xr:uid="{00000000-0005-0000-0000-0000E8010000}"/>
    <cellStyle name="Comma 4" xfId="482" xr:uid="{00000000-0005-0000-0000-0000E9010000}"/>
    <cellStyle name="Comma 5" xfId="483" xr:uid="{00000000-0005-0000-0000-0000EA010000}"/>
    <cellStyle name="Comma 5 2" xfId="1025" xr:uid="{00000000-0005-0000-0000-0000EB010000}"/>
    <cellStyle name="Comma 6" xfId="484" xr:uid="{00000000-0005-0000-0000-0000EC010000}"/>
    <cellStyle name="Comma 7" xfId="485" xr:uid="{00000000-0005-0000-0000-0000ED010000}"/>
    <cellStyle name="Comma 8" xfId="486" xr:uid="{00000000-0005-0000-0000-0000EE010000}"/>
    <cellStyle name="Comma 9" xfId="487" xr:uid="{00000000-0005-0000-0000-0000EF010000}"/>
    <cellStyle name="comma zerodec" xfId="488" xr:uid="{00000000-0005-0000-0000-0000F0010000}"/>
    <cellStyle name="Comma0" xfId="489" xr:uid="{00000000-0005-0000-0000-0000F1010000}"/>
    <cellStyle name="cong" xfId="490" xr:uid="{00000000-0005-0000-0000-0000F2010000}"/>
    <cellStyle name="Copied" xfId="491" xr:uid="{00000000-0005-0000-0000-0000F3010000}"/>
    <cellStyle name="Co聭ma_Sheet1" xfId="492" xr:uid="{00000000-0005-0000-0000-0000F4010000}"/>
    <cellStyle name="Currency [0] 2" xfId="494" xr:uid="{00000000-0005-0000-0000-0000F6010000}"/>
    <cellStyle name="Currency [00]" xfId="495" xr:uid="{00000000-0005-0000-0000-0000F7010000}"/>
    <cellStyle name="Currency0" xfId="496" xr:uid="{00000000-0005-0000-0000-0000F8010000}"/>
    <cellStyle name="Currency1" xfId="497" xr:uid="{00000000-0005-0000-0000-0000F9010000}"/>
    <cellStyle name="Cࡵrrency_Sheet1_PRODUCTĠ" xfId="493" xr:uid="{00000000-0005-0000-0000-0000F5010000}"/>
    <cellStyle name="D1" xfId="498" xr:uid="{00000000-0005-0000-0000-0000FA010000}"/>
    <cellStyle name="Date" xfId="499" xr:uid="{00000000-0005-0000-0000-0000FB010000}"/>
    <cellStyle name="Date Short" xfId="500" xr:uid="{00000000-0005-0000-0000-0000FC010000}"/>
    <cellStyle name="Date_Book1" xfId="501" xr:uid="{00000000-0005-0000-0000-0000FD010000}"/>
    <cellStyle name="DAUDE" xfId="502" xr:uid="{00000000-0005-0000-0000-0000FE010000}"/>
    <cellStyle name="Dezimal [0]_35ERI8T2gbIEMixb4v26icuOo" xfId="503" xr:uid="{00000000-0005-0000-0000-0000FF010000}"/>
    <cellStyle name="Dezimal_35ERI8T2gbIEMixb4v26icuOo" xfId="504" xr:uid="{00000000-0005-0000-0000-000000020000}"/>
    <cellStyle name="Dg" xfId="505" xr:uid="{00000000-0005-0000-0000-000001020000}"/>
    <cellStyle name="Dgia" xfId="506" xr:uid="{00000000-0005-0000-0000-000002020000}"/>
    <cellStyle name="Dollar (zero dec)" xfId="507" xr:uid="{00000000-0005-0000-0000-000003020000}"/>
    <cellStyle name="Don gia" xfId="508" xr:uid="{00000000-0005-0000-0000-000004020000}"/>
    <cellStyle name="Dziesi?tny [0]_Invoices2001Slovakia" xfId="509" xr:uid="{00000000-0005-0000-0000-000005020000}"/>
    <cellStyle name="Dziesi?tny_Invoices2001Slovakia" xfId="510" xr:uid="{00000000-0005-0000-0000-000006020000}"/>
    <cellStyle name="Dziesietny [0]_Invoices2001Slovakia" xfId="511" xr:uid="{00000000-0005-0000-0000-000007020000}"/>
    <cellStyle name="Dziesiętny [0]_Invoices2001Slovakia" xfId="512" xr:uid="{00000000-0005-0000-0000-000008020000}"/>
    <cellStyle name="Dziesietny [0]_Invoices2001Slovakia_01_Nha so 1_Dien" xfId="513" xr:uid="{00000000-0005-0000-0000-000009020000}"/>
    <cellStyle name="Dziesiętny [0]_Invoices2001Slovakia_01_Nha so 1_Dien" xfId="514" xr:uid="{00000000-0005-0000-0000-00000A020000}"/>
    <cellStyle name="Dziesietny [0]_Invoices2001Slovakia_10_Nha so 10_Dien1" xfId="515" xr:uid="{00000000-0005-0000-0000-00000B020000}"/>
    <cellStyle name="Dziesiętny [0]_Invoices2001Slovakia_10_Nha so 10_Dien1" xfId="516" xr:uid="{00000000-0005-0000-0000-00000C020000}"/>
    <cellStyle name="Dziesietny [0]_Invoices2001Slovakia_Book1" xfId="517" xr:uid="{00000000-0005-0000-0000-00000D020000}"/>
    <cellStyle name="Dziesiętny [0]_Invoices2001Slovakia_Book1" xfId="518" xr:uid="{00000000-0005-0000-0000-00000E020000}"/>
    <cellStyle name="Dziesietny [0]_Invoices2001Slovakia_Book1_1" xfId="519" xr:uid="{00000000-0005-0000-0000-00000F020000}"/>
    <cellStyle name="Dziesiętny [0]_Invoices2001Slovakia_Book1_1" xfId="520" xr:uid="{00000000-0005-0000-0000-000010020000}"/>
    <cellStyle name="Dziesietny [0]_Invoices2001Slovakia_Book1_1_Book1" xfId="521" xr:uid="{00000000-0005-0000-0000-000011020000}"/>
    <cellStyle name="Dziesiętny [0]_Invoices2001Slovakia_Book1_1_Book1" xfId="522" xr:uid="{00000000-0005-0000-0000-000012020000}"/>
    <cellStyle name="Dziesietny [0]_Invoices2001Slovakia_Book1_2" xfId="523" xr:uid="{00000000-0005-0000-0000-000013020000}"/>
    <cellStyle name="Dziesiętny [0]_Invoices2001Slovakia_Book1_2" xfId="524" xr:uid="{00000000-0005-0000-0000-000014020000}"/>
    <cellStyle name="Dziesietny [0]_Invoices2001Slovakia_Book1_Nhu cau von ung truoc 2011 Tha h Hoa + Nge An gui TW" xfId="525" xr:uid="{00000000-0005-0000-0000-000015020000}"/>
    <cellStyle name="Dziesiętny [0]_Invoices2001Slovakia_Book1_Nhu cau von ung truoc 2011 Tha h Hoa + Nge An gui TW" xfId="526" xr:uid="{00000000-0005-0000-0000-000016020000}"/>
    <cellStyle name="Dziesietny [0]_Invoices2001Slovakia_Book1_Tong hop Cac tuyen(9-1-06)" xfId="527" xr:uid="{00000000-0005-0000-0000-000017020000}"/>
    <cellStyle name="Dziesiętny [0]_Invoices2001Slovakia_Book1_Tong hop Cac tuyen(9-1-06)" xfId="528" xr:uid="{00000000-0005-0000-0000-000018020000}"/>
    <cellStyle name="Dziesietny [0]_Invoices2001Slovakia_Book1_ung truoc 2011 NSTW Thanh Hoa + Nge An gui Thu 12-5" xfId="529" xr:uid="{00000000-0005-0000-0000-000019020000}"/>
    <cellStyle name="Dziesiętny [0]_Invoices2001Slovakia_Book1_ung truoc 2011 NSTW Thanh Hoa + Nge An gui Thu 12-5" xfId="530" xr:uid="{00000000-0005-0000-0000-00001A020000}"/>
    <cellStyle name="Dziesietny [0]_Invoices2001Slovakia_d-uong+TDT" xfId="531" xr:uid="{00000000-0005-0000-0000-00001B020000}"/>
    <cellStyle name="Dziesiętny [0]_Invoices2001Slovakia_Nha bao ve(28-7-05)" xfId="533" xr:uid="{00000000-0005-0000-0000-00001E020000}"/>
    <cellStyle name="Dziesietny [0]_Invoices2001Slovakia_NHA de xe nguyen du" xfId="534" xr:uid="{00000000-0005-0000-0000-00001F020000}"/>
    <cellStyle name="Dziesiętny [0]_Invoices2001Slovakia_NHA de xe nguyen du" xfId="535" xr:uid="{00000000-0005-0000-0000-000020020000}"/>
    <cellStyle name="Dziesietny [0]_Invoices2001Slovakia_Nhalamviec VTC(25-1-05)" xfId="536" xr:uid="{00000000-0005-0000-0000-000021020000}"/>
    <cellStyle name="Dziesiętny [0]_Invoices2001Slovakia_Nhalamviec VTC(25-1-05)" xfId="537" xr:uid="{00000000-0005-0000-0000-000022020000}"/>
    <cellStyle name="Dziesietny [0]_Invoices2001Slovakia_Nhu cau von ung truoc 2011 Tha h Hoa + Nge An gui TW" xfId="538" xr:uid="{00000000-0005-0000-0000-000023020000}"/>
    <cellStyle name="Dziesiętny [0]_Invoices2001Slovakia_Nhµ ®Ó xe" xfId="532" xr:uid="{00000000-0005-0000-0000-00001C020000}"/>
    <cellStyle name="Dziesietny [0]_Invoices2001Slovakia_TDT KHANH HOA_Tong hop Cac tuyen(9-1-06)" xfId="539" xr:uid="{00000000-0005-0000-0000-000025020000}"/>
    <cellStyle name="Dziesiętny [0]_Invoices2001Slovakia_TDT KHANH HOA_Tong hop Cac tuyen(9-1-06)" xfId="540" xr:uid="{00000000-0005-0000-0000-000026020000}"/>
    <cellStyle name="Dziesietny [0]_Invoices2001Slovakia_TDT quangngai" xfId="541" xr:uid="{00000000-0005-0000-0000-000027020000}"/>
    <cellStyle name="Dziesiętny [0]_Invoices2001Slovakia_TDT quangngai" xfId="542" xr:uid="{00000000-0005-0000-0000-000028020000}"/>
    <cellStyle name="Dziesietny [0]_Invoices2001Slovakia_TMDT(10-5-06)" xfId="543" xr:uid="{00000000-0005-0000-0000-000029020000}"/>
    <cellStyle name="Dziesietny_Invoices2001Slovakia" xfId="544" xr:uid="{00000000-0005-0000-0000-00002A020000}"/>
    <cellStyle name="Dziesiętny_Invoices2001Slovakia" xfId="545" xr:uid="{00000000-0005-0000-0000-00002B020000}"/>
    <cellStyle name="Dziesietny_Invoices2001Slovakia_01_Nha so 1_Dien" xfId="546" xr:uid="{00000000-0005-0000-0000-00002C020000}"/>
    <cellStyle name="Dziesiętny_Invoices2001Slovakia_01_Nha so 1_Dien" xfId="547" xr:uid="{00000000-0005-0000-0000-00002D020000}"/>
    <cellStyle name="Dziesietny_Invoices2001Slovakia_10_Nha so 10_Dien1" xfId="548" xr:uid="{00000000-0005-0000-0000-00002E020000}"/>
    <cellStyle name="Dziesiętny_Invoices2001Slovakia_10_Nha so 10_Dien1" xfId="549" xr:uid="{00000000-0005-0000-0000-00002F020000}"/>
    <cellStyle name="Dziesietny_Invoices2001Slovakia_Book1" xfId="550" xr:uid="{00000000-0005-0000-0000-000030020000}"/>
    <cellStyle name="Dziesiętny_Invoices2001Slovakia_Book1" xfId="551" xr:uid="{00000000-0005-0000-0000-000031020000}"/>
    <cellStyle name="Dziesietny_Invoices2001Slovakia_Book1_1" xfId="552" xr:uid="{00000000-0005-0000-0000-000032020000}"/>
    <cellStyle name="Dziesiętny_Invoices2001Slovakia_Book1_1" xfId="553" xr:uid="{00000000-0005-0000-0000-000033020000}"/>
    <cellStyle name="Dziesietny_Invoices2001Slovakia_Book1_1_Book1" xfId="554" xr:uid="{00000000-0005-0000-0000-000034020000}"/>
    <cellStyle name="Dziesiętny_Invoices2001Slovakia_Book1_1_Book1" xfId="555" xr:uid="{00000000-0005-0000-0000-000035020000}"/>
    <cellStyle name="Dziesietny_Invoices2001Slovakia_Book1_2" xfId="556" xr:uid="{00000000-0005-0000-0000-000036020000}"/>
    <cellStyle name="Dziesiętny_Invoices2001Slovakia_Book1_2" xfId="557" xr:uid="{00000000-0005-0000-0000-000037020000}"/>
    <cellStyle name="Dziesietny_Invoices2001Slovakia_Book1_Nhu cau von ung truoc 2011 Tha h Hoa + Nge An gui TW" xfId="558" xr:uid="{00000000-0005-0000-0000-000038020000}"/>
    <cellStyle name="Dziesiętny_Invoices2001Slovakia_Book1_Nhu cau von ung truoc 2011 Tha h Hoa + Nge An gui TW" xfId="559" xr:uid="{00000000-0005-0000-0000-000039020000}"/>
    <cellStyle name="Dziesietny_Invoices2001Slovakia_Book1_Tong hop Cac tuyen(9-1-06)" xfId="560" xr:uid="{00000000-0005-0000-0000-00003A020000}"/>
    <cellStyle name="Dziesiętny_Invoices2001Slovakia_Book1_Tong hop Cac tuyen(9-1-06)" xfId="561" xr:uid="{00000000-0005-0000-0000-00003B020000}"/>
    <cellStyle name="Dziesietny_Invoices2001Slovakia_Book1_ung truoc 2011 NSTW Thanh Hoa + Nge An gui Thu 12-5" xfId="562" xr:uid="{00000000-0005-0000-0000-00003C020000}"/>
    <cellStyle name="Dziesiętny_Invoices2001Slovakia_Book1_ung truoc 2011 NSTW Thanh Hoa + Nge An gui Thu 12-5" xfId="563" xr:uid="{00000000-0005-0000-0000-00003D020000}"/>
    <cellStyle name="Dziesietny_Invoices2001Slovakia_d-uong+TDT" xfId="564" xr:uid="{00000000-0005-0000-0000-00003E020000}"/>
    <cellStyle name="Dziesiętny_Invoices2001Slovakia_Nha bao ve(28-7-05)" xfId="566" xr:uid="{00000000-0005-0000-0000-000041020000}"/>
    <cellStyle name="Dziesietny_Invoices2001Slovakia_NHA de xe nguyen du" xfId="567" xr:uid="{00000000-0005-0000-0000-000042020000}"/>
    <cellStyle name="Dziesiętny_Invoices2001Slovakia_NHA de xe nguyen du" xfId="568" xr:uid="{00000000-0005-0000-0000-000043020000}"/>
    <cellStyle name="Dziesietny_Invoices2001Slovakia_Nhalamviec VTC(25-1-05)" xfId="569" xr:uid="{00000000-0005-0000-0000-000044020000}"/>
    <cellStyle name="Dziesiętny_Invoices2001Slovakia_Nhalamviec VTC(25-1-05)" xfId="570" xr:uid="{00000000-0005-0000-0000-000045020000}"/>
    <cellStyle name="Dziesietny_Invoices2001Slovakia_Nhu cau von ung truoc 2011 Tha h Hoa + Nge An gui TW" xfId="571" xr:uid="{00000000-0005-0000-0000-000046020000}"/>
    <cellStyle name="Dziesiętny_Invoices2001Slovakia_Nhµ ®Ó xe" xfId="565" xr:uid="{00000000-0005-0000-0000-00003F020000}"/>
    <cellStyle name="Dziesietny_Invoices2001Slovakia_TDT KHANH HOA_Tong hop Cac tuyen(9-1-06)" xfId="572" xr:uid="{00000000-0005-0000-0000-000048020000}"/>
    <cellStyle name="Dziesiętny_Invoices2001Slovakia_TDT KHANH HOA_Tong hop Cac tuyen(9-1-06)" xfId="573" xr:uid="{00000000-0005-0000-0000-000049020000}"/>
    <cellStyle name="Dziesietny_Invoices2001Slovakia_TDT quangngai" xfId="574" xr:uid="{00000000-0005-0000-0000-00004A020000}"/>
    <cellStyle name="Dziesiętny_Invoices2001Slovakia_TDT quangngai" xfId="575" xr:uid="{00000000-0005-0000-0000-00004B020000}"/>
    <cellStyle name="Dziesietny_Invoices2001Slovakia_TMDT(10-5-06)" xfId="576" xr:uid="{00000000-0005-0000-0000-00004C020000}"/>
    <cellStyle name="e" xfId="577" xr:uid="{00000000-0005-0000-0000-00004D020000}"/>
    <cellStyle name="Enter Currency (0)" xfId="578" xr:uid="{00000000-0005-0000-0000-00004E020000}"/>
    <cellStyle name="Enter Currency (2)" xfId="579" xr:uid="{00000000-0005-0000-0000-00004F020000}"/>
    <cellStyle name="Enter Units (0)" xfId="580" xr:uid="{00000000-0005-0000-0000-000050020000}"/>
    <cellStyle name="Enter Units (1)" xfId="581" xr:uid="{00000000-0005-0000-0000-000051020000}"/>
    <cellStyle name="Enter Units (2)" xfId="582" xr:uid="{00000000-0005-0000-0000-000052020000}"/>
    <cellStyle name="Entered" xfId="583" xr:uid="{00000000-0005-0000-0000-000053020000}"/>
    <cellStyle name="Euro" xfId="584" xr:uid="{00000000-0005-0000-0000-000054020000}"/>
    <cellStyle name="Excel Built-in Normal" xfId="585" xr:uid="{00000000-0005-0000-0000-000055020000}"/>
    <cellStyle name="f" xfId="586" xr:uid="{00000000-0005-0000-0000-000056020000}"/>
    <cellStyle name="Fixed" xfId="587" xr:uid="{00000000-0005-0000-0000-000057020000}"/>
    <cellStyle name="gia" xfId="588" xr:uid="{00000000-0005-0000-0000-000058020000}"/>
    <cellStyle name="Grey" xfId="589" xr:uid="{00000000-0005-0000-0000-000059020000}"/>
    <cellStyle name="Group" xfId="590" xr:uid="{00000000-0005-0000-0000-00005A020000}"/>
    <cellStyle name="H" xfId="591" xr:uid="{00000000-0005-0000-0000-00005B020000}"/>
    <cellStyle name="ha" xfId="592" xr:uid="{00000000-0005-0000-0000-00005C020000}"/>
    <cellStyle name="HAI" xfId="593" xr:uid="{00000000-0005-0000-0000-00005D020000}"/>
    <cellStyle name="Head 1" xfId="594" xr:uid="{00000000-0005-0000-0000-00005E020000}"/>
    <cellStyle name="HEADER" xfId="595" xr:uid="{00000000-0005-0000-0000-00005F020000}"/>
    <cellStyle name="Header1" xfId="596" xr:uid="{00000000-0005-0000-0000-000060020000}"/>
    <cellStyle name="Header2" xfId="597" xr:uid="{00000000-0005-0000-0000-000061020000}"/>
    <cellStyle name="HEADING1" xfId="598" xr:uid="{00000000-0005-0000-0000-000062020000}"/>
    <cellStyle name="HEADING2" xfId="599" xr:uid="{00000000-0005-0000-0000-000063020000}"/>
    <cellStyle name="HEADINGS" xfId="600" xr:uid="{00000000-0005-0000-0000-000064020000}"/>
    <cellStyle name="HEADINGSTOP" xfId="601" xr:uid="{00000000-0005-0000-0000-000065020000}"/>
    <cellStyle name="headoption" xfId="602" xr:uid="{00000000-0005-0000-0000-000066020000}"/>
    <cellStyle name="Hoa-Scholl" xfId="603" xr:uid="{00000000-0005-0000-0000-000067020000}"/>
    <cellStyle name="HUY" xfId="604" xr:uid="{00000000-0005-0000-0000-000068020000}"/>
    <cellStyle name="i phÝ kh¸c_B¶ng 2" xfId="605" xr:uid="{00000000-0005-0000-0000-000069020000}"/>
    <cellStyle name="ï-¾È»ê_BiÓu TB" xfId="608" xr:uid="{00000000-0005-0000-0000-00006C020000}"/>
    <cellStyle name="I.3" xfId="606" xr:uid="{00000000-0005-0000-0000-00006A020000}"/>
    <cellStyle name="i·0" xfId="607" xr:uid="{00000000-0005-0000-0000-00006B020000}"/>
    <cellStyle name="Input [yellow]" xfId="609" xr:uid="{00000000-0005-0000-0000-00006D020000}"/>
    <cellStyle name="k_TONG HOP KINH PHI" xfId="610" xr:uid="{00000000-0005-0000-0000-00006E020000}"/>
    <cellStyle name="k_ÿÿÿÿÿ" xfId="611" xr:uid="{00000000-0005-0000-0000-00006F020000}"/>
    <cellStyle name="k_ÿÿÿÿÿ_1" xfId="612" xr:uid="{00000000-0005-0000-0000-000070020000}"/>
    <cellStyle name="k_ÿÿÿÿÿ_2" xfId="613" xr:uid="{00000000-0005-0000-0000-000071020000}"/>
    <cellStyle name="kh¸c_Bang Chi tieu" xfId="614" xr:uid="{00000000-0005-0000-0000-000072020000}"/>
    <cellStyle name="khanh" xfId="615" xr:uid="{00000000-0005-0000-0000-000073020000}"/>
    <cellStyle name="khung" xfId="616" xr:uid="{00000000-0005-0000-0000-000074020000}"/>
    <cellStyle name="Ledger 17 x 11 in" xfId="617" xr:uid="{00000000-0005-0000-0000-000075020000}"/>
    <cellStyle name="Ledger 17 x 11 in 2" xfId="618" xr:uid="{00000000-0005-0000-0000-000076020000}"/>
    <cellStyle name="left" xfId="619" xr:uid="{00000000-0005-0000-0000-000077020000}"/>
    <cellStyle name="Line" xfId="620" xr:uid="{00000000-0005-0000-0000-000078020000}"/>
    <cellStyle name="Link Currency (0)" xfId="621" xr:uid="{00000000-0005-0000-0000-000079020000}"/>
    <cellStyle name="Link Currency (2)" xfId="622" xr:uid="{00000000-0005-0000-0000-00007A020000}"/>
    <cellStyle name="Link Units (0)" xfId="623" xr:uid="{00000000-0005-0000-0000-00007B020000}"/>
    <cellStyle name="Link Units (1)" xfId="624" xr:uid="{00000000-0005-0000-0000-00007C020000}"/>
    <cellStyle name="Link Units (2)" xfId="625" xr:uid="{00000000-0005-0000-0000-00007D020000}"/>
    <cellStyle name="MAU" xfId="626" xr:uid="{00000000-0005-0000-0000-00007E020000}"/>
    <cellStyle name="Millares [0]_Well Timing" xfId="627" xr:uid="{00000000-0005-0000-0000-00007F020000}"/>
    <cellStyle name="Millares_Well Timing" xfId="628" xr:uid="{00000000-0005-0000-0000-000080020000}"/>
    <cellStyle name="Milliers [0]_      " xfId="629" xr:uid="{00000000-0005-0000-0000-000081020000}"/>
    <cellStyle name="Milliers_      " xfId="630" xr:uid="{00000000-0005-0000-0000-000082020000}"/>
    <cellStyle name="Model" xfId="631" xr:uid="{00000000-0005-0000-0000-000083020000}"/>
    <cellStyle name="moi" xfId="632" xr:uid="{00000000-0005-0000-0000-000084020000}"/>
    <cellStyle name="Moneda [0]_Well Timing" xfId="633" xr:uid="{00000000-0005-0000-0000-000085020000}"/>
    <cellStyle name="Moneda_Well Timing" xfId="634" xr:uid="{00000000-0005-0000-0000-000086020000}"/>
    <cellStyle name="Monétaire [0]_      " xfId="635" xr:uid="{00000000-0005-0000-0000-000087020000}"/>
    <cellStyle name="Monétaire_      " xfId="636" xr:uid="{00000000-0005-0000-0000-000088020000}"/>
    <cellStyle name="n" xfId="637" xr:uid="{00000000-0005-0000-0000-000089020000}"/>
    <cellStyle name="New Times Roman" xfId="638" xr:uid="{00000000-0005-0000-0000-00008A020000}"/>
    <cellStyle name="nga" xfId="639" xr:uid="{00000000-0005-0000-0000-00008B020000}"/>
    <cellStyle name="no dec" xfId="640" xr:uid="{00000000-0005-0000-0000-00008C020000}"/>
    <cellStyle name="ÑONVÒ" xfId="641" xr:uid="{00000000-0005-0000-0000-00008D020000}"/>
    <cellStyle name="Normal" xfId="0" builtinId="0"/>
    <cellStyle name="Normal - Style1" xfId="642" xr:uid="{00000000-0005-0000-0000-00008F020000}"/>
    <cellStyle name="Normal - Style1 3" xfId="1033" xr:uid="{00000000-0005-0000-0000-000090020000}"/>
    <cellStyle name="Normal - 유형1" xfId="643" xr:uid="{00000000-0005-0000-0000-000091020000}"/>
    <cellStyle name="Normal 10" xfId="644" xr:uid="{00000000-0005-0000-0000-000092020000}"/>
    <cellStyle name="Normal 10 27" xfId="1026" xr:uid="{00000000-0005-0000-0000-000093020000}"/>
    <cellStyle name="Normal 11" xfId="645" xr:uid="{00000000-0005-0000-0000-000094020000}"/>
    <cellStyle name="Normal 12" xfId="646" xr:uid="{00000000-0005-0000-0000-000095020000}"/>
    <cellStyle name="Normal 13" xfId="647" xr:uid="{00000000-0005-0000-0000-000096020000}"/>
    <cellStyle name="Normal 14" xfId="648" xr:uid="{00000000-0005-0000-0000-000097020000}"/>
    <cellStyle name="Normal 15" xfId="649" xr:uid="{00000000-0005-0000-0000-000098020000}"/>
    <cellStyle name="Normal 16" xfId="650" xr:uid="{00000000-0005-0000-0000-000099020000}"/>
    <cellStyle name="Normal 17" xfId="651" xr:uid="{00000000-0005-0000-0000-00009A020000}"/>
    <cellStyle name="Normal 18" xfId="652" xr:uid="{00000000-0005-0000-0000-00009B020000}"/>
    <cellStyle name="Normal 19" xfId="653" xr:uid="{00000000-0005-0000-0000-00009C020000}"/>
    <cellStyle name="Normal 2" xfId="654" xr:uid="{00000000-0005-0000-0000-00009D020000}"/>
    <cellStyle name="Normal 2 10 2" xfId="1038" xr:uid="{00000000-0005-0000-0000-00009E020000}"/>
    <cellStyle name="Normal 2 2" xfId="655" xr:uid="{00000000-0005-0000-0000-00009F020000}"/>
    <cellStyle name="Normal 2 2 2" xfId="656" xr:uid="{00000000-0005-0000-0000-0000A0020000}"/>
    <cellStyle name="Normal 2 2 3" xfId="1034" xr:uid="{00000000-0005-0000-0000-0000A1020000}"/>
    <cellStyle name="Normal 2 3" xfId="657" xr:uid="{00000000-0005-0000-0000-0000A2020000}"/>
    <cellStyle name="Normal 2 3 2" xfId="658" xr:uid="{00000000-0005-0000-0000-0000A3020000}"/>
    <cellStyle name="Normal 2 4" xfId="659" xr:uid="{00000000-0005-0000-0000-0000A4020000}"/>
    <cellStyle name="Normal 2 5" xfId="660" xr:uid="{00000000-0005-0000-0000-0000A5020000}"/>
    <cellStyle name="Normal 2 6" xfId="1027" xr:uid="{00000000-0005-0000-0000-0000A6020000}"/>
    <cellStyle name="Normal 2 7" xfId="1031" xr:uid="{00000000-0005-0000-0000-0000A7020000}"/>
    <cellStyle name="Normal 2_1- DT8a+DT8b-lam DT2014" xfId="661" xr:uid="{00000000-0005-0000-0000-0000A8020000}"/>
    <cellStyle name="Normal 20" xfId="662" xr:uid="{00000000-0005-0000-0000-0000A9020000}"/>
    <cellStyle name="Normal 21" xfId="663" xr:uid="{00000000-0005-0000-0000-0000AA020000}"/>
    <cellStyle name="Normal 22" xfId="664" xr:uid="{00000000-0005-0000-0000-0000AB020000}"/>
    <cellStyle name="Normal 23" xfId="665" xr:uid="{00000000-0005-0000-0000-0000AC020000}"/>
    <cellStyle name="Normal 24" xfId="1020" xr:uid="{00000000-0005-0000-0000-0000AD020000}"/>
    <cellStyle name="Normal 25" xfId="666" xr:uid="{00000000-0005-0000-0000-0000AE020000}"/>
    <cellStyle name="Normal 26" xfId="667" xr:uid="{00000000-0005-0000-0000-0000AF020000}"/>
    <cellStyle name="Normal 27" xfId="668" xr:uid="{00000000-0005-0000-0000-0000B0020000}"/>
    <cellStyle name="Normal 28" xfId="1030" xr:uid="{00000000-0005-0000-0000-0000B1020000}"/>
    <cellStyle name="Normal 29" xfId="1036" xr:uid="{00000000-0005-0000-0000-0000B2020000}"/>
    <cellStyle name="Normal 3" xfId="669" xr:uid="{00000000-0005-0000-0000-0000B3020000}"/>
    <cellStyle name="Normal 3 2" xfId="670" xr:uid="{00000000-0005-0000-0000-0000B4020000}"/>
    <cellStyle name="Normal 3 2 5" xfId="1024" xr:uid="{00000000-0005-0000-0000-0000B5020000}"/>
    <cellStyle name="Normal 3 4 2" xfId="671" xr:uid="{00000000-0005-0000-0000-0000B6020000}"/>
    <cellStyle name="Normal 3 8" xfId="672" xr:uid="{00000000-0005-0000-0000-0000B7020000}"/>
    <cellStyle name="Normal 3_160413  CHI TIEU DAN SO - CO CAU VUNG" xfId="673" xr:uid="{00000000-0005-0000-0000-0000B8020000}"/>
    <cellStyle name="Normal 30" xfId="674" xr:uid="{00000000-0005-0000-0000-0000B9020000}"/>
    <cellStyle name="Normal 31" xfId="675" xr:uid="{00000000-0005-0000-0000-0000BA020000}"/>
    <cellStyle name="Normal 34" xfId="676" xr:uid="{00000000-0005-0000-0000-0000BB020000}"/>
    <cellStyle name="Normal 35" xfId="677" xr:uid="{00000000-0005-0000-0000-0000BC020000}"/>
    <cellStyle name="Normal 37" xfId="678" xr:uid="{00000000-0005-0000-0000-0000BD020000}"/>
    <cellStyle name="Normal 38" xfId="679" xr:uid="{00000000-0005-0000-0000-0000BE020000}"/>
    <cellStyle name="Normal 4" xfId="680" xr:uid="{00000000-0005-0000-0000-0000BF020000}"/>
    <cellStyle name="Normal 4 2" xfId="681" xr:uid="{00000000-0005-0000-0000-0000C0020000}"/>
    <cellStyle name="Normal 4 3" xfId="682" xr:uid="{00000000-0005-0000-0000-0000C1020000}"/>
    <cellStyle name="Normal 4_130114 Tong hop DT 2013 - HDND thong qua" xfId="683" xr:uid="{00000000-0005-0000-0000-0000C2020000}"/>
    <cellStyle name="Normal 41" xfId="684" xr:uid="{00000000-0005-0000-0000-0000C3020000}"/>
    <cellStyle name="Normal 42" xfId="685" xr:uid="{00000000-0005-0000-0000-0000C4020000}"/>
    <cellStyle name="Normal 45" xfId="686" xr:uid="{00000000-0005-0000-0000-0000C5020000}"/>
    <cellStyle name="Normal 46" xfId="687" xr:uid="{00000000-0005-0000-0000-0000C6020000}"/>
    <cellStyle name="Normal 47" xfId="688" xr:uid="{00000000-0005-0000-0000-0000C7020000}"/>
    <cellStyle name="Normal 48" xfId="689" xr:uid="{00000000-0005-0000-0000-0000C8020000}"/>
    <cellStyle name="Normal 49" xfId="690" xr:uid="{00000000-0005-0000-0000-0000C9020000}"/>
    <cellStyle name="Normal 5" xfId="691" xr:uid="{00000000-0005-0000-0000-0000CA020000}"/>
    <cellStyle name="Normal 5 2" xfId="692" xr:uid="{00000000-0005-0000-0000-0000CB020000}"/>
    <cellStyle name="Normal 5 3" xfId="693" xr:uid="{00000000-0005-0000-0000-0000CC020000}"/>
    <cellStyle name="Normal 5_A141023- Bieu giao thu NSNN nam 2015 (638.600)" xfId="694" xr:uid="{00000000-0005-0000-0000-0000CD020000}"/>
    <cellStyle name="Normal 6" xfId="695" xr:uid="{00000000-0005-0000-0000-0000CE020000}"/>
    <cellStyle name="Normal 6 2" xfId="696" xr:uid="{00000000-0005-0000-0000-0000CF020000}"/>
    <cellStyle name="Normal 6_131021 TDT VON DAU TU 2014 (CT MTQG) GUI TONG HOP" xfId="697" xr:uid="{00000000-0005-0000-0000-0000D0020000}"/>
    <cellStyle name="Normal 7" xfId="698" xr:uid="{00000000-0005-0000-0000-0000D1020000}"/>
    <cellStyle name="Normal 7 2" xfId="699" xr:uid="{00000000-0005-0000-0000-0000D2020000}"/>
    <cellStyle name="Normal 7_131021 TDT VON DAU TU 2014 (CT MTQG) GUI TONG HOP" xfId="700" xr:uid="{00000000-0005-0000-0000-0000D3020000}"/>
    <cellStyle name="Normal 8" xfId="701" xr:uid="{00000000-0005-0000-0000-0000D4020000}"/>
    <cellStyle name="Normal 88" xfId="1040" xr:uid="{00000000-0005-0000-0000-0000D5020000}"/>
    <cellStyle name="Normal 9" xfId="702" xr:uid="{00000000-0005-0000-0000-0000D6020000}"/>
    <cellStyle name="Normal_Bieu mau (CV ) 2 2" xfId="1039" xr:uid="{00000000-0005-0000-0000-0000D7020000}"/>
    <cellStyle name="Normal_h021223 Bieu giao nhiem vu khac" xfId="1032" xr:uid="{00000000-0005-0000-0000-0000D8020000}"/>
    <cellStyle name="Normal_Sheet1" xfId="1019" xr:uid="{00000000-0005-0000-0000-0000D9020000}"/>
    <cellStyle name="Normal1" xfId="703" xr:uid="{00000000-0005-0000-0000-0000DA020000}"/>
    <cellStyle name="Normal8" xfId="704" xr:uid="{00000000-0005-0000-0000-0000DB020000}"/>
    <cellStyle name="Normalny_Cennik obowiazuje od 06-08-2001 r (1)" xfId="705" xr:uid="{00000000-0005-0000-0000-0000DC020000}"/>
    <cellStyle name="NWM" xfId="706" xr:uid="{00000000-0005-0000-0000-0000DD020000}"/>
    <cellStyle name="Ò_x000d_Normal_123569" xfId="707" xr:uid="{00000000-0005-0000-0000-0000DE020000}"/>
    <cellStyle name="Œ…‹æØ‚è [0.00]_laroux" xfId="708" xr:uid="{00000000-0005-0000-0000-0000DF020000}"/>
    <cellStyle name="Œ…‹æØ‚è_laroux" xfId="709" xr:uid="{00000000-0005-0000-0000-0000E0020000}"/>
    <cellStyle name="oft Excel]_x000d__x000a_Comment=open=/f ‚ðw’è‚·‚é‚ÆAƒ†[ƒU[’è‹`ŠÖ”‚ðŠÖ”“\‚è•t‚¯‚Ìˆê——‚É“o˜^‚·‚é‚±‚Æ‚ª‚Å‚«‚Ü‚·B_x000d__x000a_Maximized" xfId="710" xr:uid="{00000000-0005-0000-0000-0000E1020000}"/>
    <cellStyle name="oft Excel]_x000d__x000a_Comment=open=/f ‚ðŽw’è‚·‚é‚ÆAƒ†[ƒU[’è‹`ŠÖ”‚ðŠÖ”“\‚è•t‚¯‚Ìˆê——‚É“o˜^‚·‚é‚±‚Æ‚ª‚Å‚«‚Ü‚·B_x000d__x000a_Maximized" xfId="711" xr:uid="{00000000-0005-0000-0000-0000E2020000}"/>
    <cellStyle name="oft Excel]_x000d__x000a_Comment=The open=/f lines load custom functions into the Paste Function list._x000d__x000a_Maximized=2_x000d__x000a_Basics=1_x000d__x000a_A" xfId="712" xr:uid="{00000000-0005-0000-0000-0000E3020000}"/>
    <cellStyle name="oft Excel]_x000d__x000a_Comment=The open=/f lines load custom functions into the Paste Function list._x000d__x000a_Maximized=3_x000d__x000a_Basics=1_x000d__x000a_A" xfId="713" xr:uid="{00000000-0005-0000-0000-0000E4020000}"/>
    <cellStyle name="omma [0]_Mktg Prog" xfId="714" xr:uid="{00000000-0005-0000-0000-0000E5020000}"/>
    <cellStyle name="ormal_Sheet1_1" xfId="715" xr:uid="{00000000-0005-0000-0000-0000E6020000}"/>
    <cellStyle name="p" xfId="716" xr:uid="{00000000-0005-0000-0000-0000E7020000}"/>
    <cellStyle name="Pattern" xfId="717" xr:uid="{00000000-0005-0000-0000-0000E8020000}"/>
    <cellStyle name="per.style" xfId="718" xr:uid="{00000000-0005-0000-0000-0000E9020000}"/>
    <cellStyle name="Percent [0]" xfId="719" xr:uid="{00000000-0005-0000-0000-0000EA020000}"/>
    <cellStyle name="Percent [00]" xfId="720" xr:uid="{00000000-0005-0000-0000-0000EB020000}"/>
    <cellStyle name="Percent [2]" xfId="721" xr:uid="{00000000-0005-0000-0000-0000EC020000}"/>
    <cellStyle name="Percent 10" xfId="722" xr:uid="{00000000-0005-0000-0000-0000ED020000}"/>
    <cellStyle name="Percent 2" xfId="723" xr:uid="{00000000-0005-0000-0000-0000EE020000}"/>
    <cellStyle name="Percent 2 2" xfId="724" xr:uid="{00000000-0005-0000-0000-0000EF020000}"/>
    <cellStyle name="Percent 2_Bieu kem de cuong" xfId="725" xr:uid="{00000000-0005-0000-0000-0000F0020000}"/>
    <cellStyle name="Percent 3" xfId="726" xr:uid="{00000000-0005-0000-0000-0000F1020000}"/>
    <cellStyle name="Percent 4" xfId="1022" xr:uid="{00000000-0005-0000-0000-0000F2020000}"/>
    <cellStyle name="Percent 6" xfId="727" xr:uid="{00000000-0005-0000-0000-0000F3020000}"/>
    <cellStyle name="PERCENTAGE" xfId="728" xr:uid="{00000000-0005-0000-0000-0000F4020000}"/>
    <cellStyle name="PrePop Currency (0)" xfId="729" xr:uid="{00000000-0005-0000-0000-0000F5020000}"/>
    <cellStyle name="PrePop Currency (2)" xfId="730" xr:uid="{00000000-0005-0000-0000-0000F6020000}"/>
    <cellStyle name="PrePop Units (0)" xfId="731" xr:uid="{00000000-0005-0000-0000-0000F7020000}"/>
    <cellStyle name="PrePop Units (1)" xfId="732" xr:uid="{00000000-0005-0000-0000-0000F8020000}"/>
    <cellStyle name="PrePop Units (2)" xfId="733" xr:uid="{00000000-0005-0000-0000-0000F9020000}"/>
    <cellStyle name="pricing" xfId="734" xr:uid="{00000000-0005-0000-0000-0000FA020000}"/>
    <cellStyle name="PSChar" xfId="735" xr:uid="{00000000-0005-0000-0000-0000FB020000}"/>
    <cellStyle name="PSHeading" xfId="736" xr:uid="{00000000-0005-0000-0000-0000FC020000}"/>
    <cellStyle name="Quantity" xfId="737" xr:uid="{00000000-0005-0000-0000-0000FD020000}"/>
    <cellStyle name="regstoresfromspecstores" xfId="738" xr:uid="{00000000-0005-0000-0000-0000FE020000}"/>
    <cellStyle name="RevList" xfId="739" xr:uid="{00000000-0005-0000-0000-0000FF020000}"/>
    <cellStyle name="rlink_tiªn l­în_x001b_Hyperlink_TONG HOP KINH PHI" xfId="740" xr:uid="{00000000-0005-0000-0000-000000030000}"/>
    <cellStyle name="rmal_ADAdot" xfId="741" xr:uid="{00000000-0005-0000-0000-000001030000}"/>
    <cellStyle name="S—_x0008_" xfId="742" xr:uid="{00000000-0005-0000-0000-000002030000}"/>
    <cellStyle name="s]_x000d__x000a_spooler=yes_x000d__x000a_load=_x000d__x000a_Beep=yes_x000d__x000a_NullPort=None_x000d__x000a_BorderWidth=3_x000d__x000a_CursorBlinkRate=1200_x000d__x000a_DoubleClickSpeed=452_x000d__x000a_Programs=co" xfId="743" xr:uid="{00000000-0005-0000-0000-000003030000}"/>
    <cellStyle name="SAPBEXaggData" xfId="744" xr:uid="{00000000-0005-0000-0000-000005030000}"/>
    <cellStyle name="SAPBEXaggDataEmph" xfId="745" xr:uid="{00000000-0005-0000-0000-000006030000}"/>
    <cellStyle name="SAPBEXaggItem" xfId="746" xr:uid="{00000000-0005-0000-0000-000007030000}"/>
    <cellStyle name="SAPBEXchaText" xfId="747" xr:uid="{00000000-0005-0000-0000-000008030000}"/>
    <cellStyle name="SAPBEXexcBad7" xfId="748" xr:uid="{00000000-0005-0000-0000-000009030000}"/>
    <cellStyle name="SAPBEXexcBad8" xfId="749" xr:uid="{00000000-0005-0000-0000-00000A030000}"/>
    <cellStyle name="SAPBEXexcBad9" xfId="750" xr:uid="{00000000-0005-0000-0000-00000B030000}"/>
    <cellStyle name="SAPBEXexcCritical4" xfId="751" xr:uid="{00000000-0005-0000-0000-00000C030000}"/>
    <cellStyle name="SAPBEXexcCritical5" xfId="752" xr:uid="{00000000-0005-0000-0000-00000D030000}"/>
    <cellStyle name="SAPBEXexcCritical6" xfId="753" xr:uid="{00000000-0005-0000-0000-00000E030000}"/>
    <cellStyle name="SAPBEXexcGood1" xfId="754" xr:uid="{00000000-0005-0000-0000-00000F030000}"/>
    <cellStyle name="SAPBEXexcGood2" xfId="755" xr:uid="{00000000-0005-0000-0000-000010030000}"/>
    <cellStyle name="SAPBEXexcGood3" xfId="756" xr:uid="{00000000-0005-0000-0000-000011030000}"/>
    <cellStyle name="SAPBEXfilterDrill" xfId="757" xr:uid="{00000000-0005-0000-0000-000012030000}"/>
    <cellStyle name="SAPBEXfilterItem" xfId="758" xr:uid="{00000000-0005-0000-0000-000013030000}"/>
    <cellStyle name="SAPBEXfilterText" xfId="759" xr:uid="{00000000-0005-0000-0000-000014030000}"/>
    <cellStyle name="SAPBEXformats" xfId="760" xr:uid="{00000000-0005-0000-0000-000015030000}"/>
    <cellStyle name="SAPBEXheaderItem" xfId="761" xr:uid="{00000000-0005-0000-0000-000016030000}"/>
    <cellStyle name="SAPBEXheaderText" xfId="762" xr:uid="{00000000-0005-0000-0000-000017030000}"/>
    <cellStyle name="SAPBEXresData" xfId="763" xr:uid="{00000000-0005-0000-0000-000018030000}"/>
    <cellStyle name="SAPBEXresDataEmph" xfId="764" xr:uid="{00000000-0005-0000-0000-000019030000}"/>
    <cellStyle name="SAPBEXresItem" xfId="765" xr:uid="{00000000-0005-0000-0000-00001A030000}"/>
    <cellStyle name="SAPBEXstdData" xfId="766" xr:uid="{00000000-0005-0000-0000-00001B030000}"/>
    <cellStyle name="SAPBEXstdDataEmph" xfId="767" xr:uid="{00000000-0005-0000-0000-00001C030000}"/>
    <cellStyle name="SAPBEXstdItem" xfId="768" xr:uid="{00000000-0005-0000-0000-00001D030000}"/>
    <cellStyle name="SAPBEXtitle" xfId="769" xr:uid="{00000000-0005-0000-0000-00001E030000}"/>
    <cellStyle name="SAPBEXundefined" xfId="770" xr:uid="{00000000-0005-0000-0000-00001F030000}"/>
    <cellStyle name="serJet 1200 Series PCL 6" xfId="771" xr:uid="{00000000-0005-0000-0000-000020030000}"/>
    <cellStyle name="SHADEDSTORES" xfId="772" xr:uid="{00000000-0005-0000-0000-000021030000}"/>
    <cellStyle name="songuyen" xfId="773" xr:uid="{00000000-0005-0000-0000-000022030000}"/>
    <cellStyle name="specstores" xfId="774" xr:uid="{00000000-0005-0000-0000-000023030000}"/>
    <cellStyle name="Standard" xfId="775" xr:uid="{00000000-0005-0000-0000-000024030000}"/>
    <cellStyle name="STTDG" xfId="776" xr:uid="{00000000-0005-0000-0000-000025030000}"/>
    <cellStyle name="Style 1" xfId="777" xr:uid="{00000000-0005-0000-0000-000026030000}"/>
    <cellStyle name="Style 10" xfId="778" xr:uid="{00000000-0005-0000-0000-000027030000}"/>
    <cellStyle name="Style 11" xfId="779" xr:uid="{00000000-0005-0000-0000-000028030000}"/>
    <cellStyle name="Style 12" xfId="780" xr:uid="{00000000-0005-0000-0000-000029030000}"/>
    <cellStyle name="Style 13" xfId="781" xr:uid="{00000000-0005-0000-0000-00002A030000}"/>
    <cellStyle name="Style 14" xfId="782" xr:uid="{00000000-0005-0000-0000-00002B030000}"/>
    <cellStyle name="Style 15" xfId="783" xr:uid="{00000000-0005-0000-0000-00002C030000}"/>
    <cellStyle name="Style 16" xfId="784" xr:uid="{00000000-0005-0000-0000-00002D030000}"/>
    <cellStyle name="Style 17" xfId="785" xr:uid="{00000000-0005-0000-0000-00002E030000}"/>
    <cellStyle name="Style 18" xfId="786" xr:uid="{00000000-0005-0000-0000-00002F030000}"/>
    <cellStyle name="Style 19" xfId="787" xr:uid="{00000000-0005-0000-0000-000030030000}"/>
    <cellStyle name="Style 2" xfId="788" xr:uid="{00000000-0005-0000-0000-000031030000}"/>
    <cellStyle name="Style 20" xfId="789" xr:uid="{00000000-0005-0000-0000-000032030000}"/>
    <cellStyle name="Style 21" xfId="790" xr:uid="{00000000-0005-0000-0000-000033030000}"/>
    <cellStyle name="Style 22" xfId="791" xr:uid="{00000000-0005-0000-0000-000034030000}"/>
    <cellStyle name="Style 23" xfId="792" xr:uid="{00000000-0005-0000-0000-000035030000}"/>
    <cellStyle name="Style 24" xfId="793" xr:uid="{00000000-0005-0000-0000-000036030000}"/>
    <cellStyle name="Style 25" xfId="794" xr:uid="{00000000-0005-0000-0000-000037030000}"/>
    <cellStyle name="Style 26" xfId="795" xr:uid="{00000000-0005-0000-0000-000038030000}"/>
    <cellStyle name="Style 27" xfId="796" xr:uid="{00000000-0005-0000-0000-000039030000}"/>
    <cellStyle name="Style 28" xfId="797" xr:uid="{00000000-0005-0000-0000-00003A030000}"/>
    <cellStyle name="Style 29" xfId="798" xr:uid="{00000000-0005-0000-0000-00003B030000}"/>
    <cellStyle name="Style 3" xfId="799" xr:uid="{00000000-0005-0000-0000-00003C030000}"/>
    <cellStyle name="Style 30" xfId="800" xr:uid="{00000000-0005-0000-0000-00003D030000}"/>
    <cellStyle name="Style 31" xfId="801" xr:uid="{00000000-0005-0000-0000-00003E030000}"/>
    <cellStyle name="Style 32" xfId="802" xr:uid="{00000000-0005-0000-0000-00003F030000}"/>
    <cellStyle name="Style 33" xfId="803" xr:uid="{00000000-0005-0000-0000-000040030000}"/>
    <cellStyle name="Style 34" xfId="804" xr:uid="{00000000-0005-0000-0000-000041030000}"/>
    <cellStyle name="Style 35" xfId="805" xr:uid="{00000000-0005-0000-0000-000042030000}"/>
    <cellStyle name="Style 36" xfId="806" xr:uid="{00000000-0005-0000-0000-000043030000}"/>
    <cellStyle name="Style 37" xfId="807" xr:uid="{00000000-0005-0000-0000-000044030000}"/>
    <cellStyle name="Style 38" xfId="808" xr:uid="{00000000-0005-0000-0000-000045030000}"/>
    <cellStyle name="Style 39" xfId="809" xr:uid="{00000000-0005-0000-0000-000046030000}"/>
    <cellStyle name="Style 4" xfId="810" xr:uid="{00000000-0005-0000-0000-000047030000}"/>
    <cellStyle name="Style 40" xfId="811" xr:uid="{00000000-0005-0000-0000-000048030000}"/>
    <cellStyle name="Style 41" xfId="812" xr:uid="{00000000-0005-0000-0000-000049030000}"/>
    <cellStyle name="Style 42" xfId="813" xr:uid="{00000000-0005-0000-0000-00004A030000}"/>
    <cellStyle name="Style 43" xfId="814" xr:uid="{00000000-0005-0000-0000-00004B030000}"/>
    <cellStyle name="Style 44" xfId="815" xr:uid="{00000000-0005-0000-0000-00004C030000}"/>
    <cellStyle name="Style 45" xfId="816" xr:uid="{00000000-0005-0000-0000-00004D030000}"/>
    <cellStyle name="Style 46" xfId="817" xr:uid="{00000000-0005-0000-0000-00004E030000}"/>
    <cellStyle name="Style 47" xfId="818" xr:uid="{00000000-0005-0000-0000-00004F030000}"/>
    <cellStyle name="Style 48" xfId="819" xr:uid="{00000000-0005-0000-0000-000050030000}"/>
    <cellStyle name="Style 49" xfId="820" xr:uid="{00000000-0005-0000-0000-000051030000}"/>
    <cellStyle name="Style 5" xfId="821" xr:uid="{00000000-0005-0000-0000-000052030000}"/>
    <cellStyle name="Style 50" xfId="822" xr:uid="{00000000-0005-0000-0000-000053030000}"/>
    <cellStyle name="Style 51" xfId="823" xr:uid="{00000000-0005-0000-0000-000054030000}"/>
    <cellStyle name="Style 52" xfId="824" xr:uid="{00000000-0005-0000-0000-000055030000}"/>
    <cellStyle name="Style 53" xfId="825" xr:uid="{00000000-0005-0000-0000-000056030000}"/>
    <cellStyle name="Style 54" xfId="826" xr:uid="{00000000-0005-0000-0000-000057030000}"/>
    <cellStyle name="Style 55" xfId="827" xr:uid="{00000000-0005-0000-0000-000058030000}"/>
    <cellStyle name="Style 56" xfId="828" xr:uid="{00000000-0005-0000-0000-000059030000}"/>
    <cellStyle name="Style 57" xfId="829" xr:uid="{00000000-0005-0000-0000-00005A030000}"/>
    <cellStyle name="Style 58" xfId="830" xr:uid="{00000000-0005-0000-0000-00005B030000}"/>
    <cellStyle name="Style 59" xfId="831" xr:uid="{00000000-0005-0000-0000-00005C030000}"/>
    <cellStyle name="Style 6" xfId="832" xr:uid="{00000000-0005-0000-0000-00005D030000}"/>
    <cellStyle name="Style 60" xfId="833" xr:uid="{00000000-0005-0000-0000-00005E030000}"/>
    <cellStyle name="Style 61" xfId="834" xr:uid="{00000000-0005-0000-0000-00005F030000}"/>
    <cellStyle name="Style 62" xfId="835" xr:uid="{00000000-0005-0000-0000-000060030000}"/>
    <cellStyle name="Style 63" xfId="836" xr:uid="{00000000-0005-0000-0000-000061030000}"/>
    <cellStyle name="Style 64" xfId="837" xr:uid="{00000000-0005-0000-0000-000062030000}"/>
    <cellStyle name="Style 65" xfId="838" xr:uid="{00000000-0005-0000-0000-000063030000}"/>
    <cellStyle name="Style 66" xfId="839" xr:uid="{00000000-0005-0000-0000-000064030000}"/>
    <cellStyle name="Style 67" xfId="840" xr:uid="{00000000-0005-0000-0000-000065030000}"/>
    <cellStyle name="Style 68" xfId="841" xr:uid="{00000000-0005-0000-0000-000066030000}"/>
    <cellStyle name="Style 69" xfId="842" xr:uid="{00000000-0005-0000-0000-000067030000}"/>
    <cellStyle name="Style 7" xfId="843" xr:uid="{00000000-0005-0000-0000-000068030000}"/>
    <cellStyle name="Style 70" xfId="844" xr:uid="{00000000-0005-0000-0000-000069030000}"/>
    <cellStyle name="Style 71" xfId="845" xr:uid="{00000000-0005-0000-0000-00006A030000}"/>
    <cellStyle name="Style 72" xfId="846" xr:uid="{00000000-0005-0000-0000-00006B030000}"/>
    <cellStyle name="Style 73" xfId="847" xr:uid="{00000000-0005-0000-0000-00006C030000}"/>
    <cellStyle name="Style 74" xfId="848" xr:uid="{00000000-0005-0000-0000-00006D030000}"/>
    <cellStyle name="Style 8" xfId="849" xr:uid="{00000000-0005-0000-0000-00006E030000}"/>
    <cellStyle name="Style 9" xfId="850" xr:uid="{00000000-0005-0000-0000-00006F030000}"/>
    <cellStyle name="Style Date" xfId="851" xr:uid="{00000000-0005-0000-0000-000070030000}"/>
    <cellStyle name="style_1" xfId="852" xr:uid="{00000000-0005-0000-0000-000071030000}"/>
    <cellStyle name="subhead" xfId="853" xr:uid="{00000000-0005-0000-0000-000072030000}"/>
    <cellStyle name="Subtotal" xfId="854" xr:uid="{00000000-0005-0000-0000-000073030000}"/>
    <cellStyle name="symbol" xfId="855" xr:uid="{00000000-0005-0000-0000-000074030000}"/>
    <cellStyle name="T" xfId="856" xr:uid="{00000000-0005-0000-0000-000075030000}"/>
    <cellStyle name="T_50-BB Vung tau 2011" xfId="857" xr:uid="{00000000-0005-0000-0000-000076030000}"/>
    <cellStyle name="T_50-BB Vung tau 2011_120907 Thu tang them 4500" xfId="858" xr:uid="{00000000-0005-0000-0000-000077030000}"/>
    <cellStyle name="T_50-BB Vung tau 2011_27-8Tong hop PA uoc 2012-DT 2013 -PA 420.000 ty-490.000 ty chuyen doi" xfId="859" xr:uid="{00000000-0005-0000-0000-000078030000}"/>
    <cellStyle name="T_bao cao" xfId="860" xr:uid="{00000000-0005-0000-0000-000079030000}"/>
    <cellStyle name="T_Bao cao so lieu kiem toan nam 2007 sua" xfId="861" xr:uid="{00000000-0005-0000-0000-00007A030000}"/>
    <cellStyle name="T_BBTNG-06" xfId="862" xr:uid="{00000000-0005-0000-0000-00007B030000}"/>
    <cellStyle name="T_BC CTMT-2008 Ttinh" xfId="863" xr:uid="{00000000-0005-0000-0000-00007C030000}"/>
    <cellStyle name="T_Bieu kem cv 1454 ( Ca Mau)" xfId="864" xr:uid="{00000000-0005-0000-0000-00007D030000}"/>
    <cellStyle name="T_Bieu mau danh muc du an thuoc CTMTQG nam 2008" xfId="865" xr:uid="{00000000-0005-0000-0000-00007E030000}"/>
    <cellStyle name="T_Bieu tong hop nhu cau ung 2011 da chon loc -Mien nui" xfId="866" xr:uid="{00000000-0005-0000-0000-00007F030000}"/>
    <cellStyle name="T_Book1" xfId="867" xr:uid="{00000000-0005-0000-0000-000080030000}"/>
    <cellStyle name="T_Book1_1" xfId="868" xr:uid="{00000000-0005-0000-0000-000081030000}"/>
    <cellStyle name="T_Book1_1_Bieu tong hop nhu cau ung 2011 da chon loc -Mien nui" xfId="869" xr:uid="{00000000-0005-0000-0000-000082030000}"/>
    <cellStyle name="T_Book1_1_CPK" xfId="870" xr:uid="{00000000-0005-0000-0000-000083030000}"/>
    <cellStyle name="T_Book1_1_Luy ke von ung nam 2011 -Thoa gui ngay 12-8-2012" xfId="871" xr:uid="{00000000-0005-0000-0000-000084030000}"/>
    <cellStyle name="T_Book1_1_Thiet bi" xfId="872" xr:uid="{00000000-0005-0000-0000-000085030000}"/>
    <cellStyle name="T_Book1_BC NQ11-CP - chinh sua lai" xfId="873" xr:uid="{00000000-0005-0000-0000-000086030000}"/>
    <cellStyle name="T_Book1_BC NQ11-CP-Quynh sau bieu so3" xfId="874" xr:uid="{00000000-0005-0000-0000-000087030000}"/>
    <cellStyle name="T_Book1_BC_NQ11-CP_-_Thao_sua_lai" xfId="875" xr:uid="{00000000-0005-0000-0000-000088030000}"/>
    <cellStyle name="T_Book1_Bieu mau danh muc du an thuoc CTMTQG nam 2008" xfId="876" xr:uid="{00000000-0005-0000-0000-000089030000}"/>
    <cellStyle name="T_Book1_Bieu tong hop nhu cau ung 2011 da chon loc -Mien nui" xfId="877" xr:uid="{00000000-0005-0000-0000-00008A030000}"/>
    <cellStyle name="T_Book1_Book1" xfId="878" xr:uid="{00000000-0005-0000-0000-00008B030000}"/>
    <cellStyle name="T_Book1_Cong trinh co y kien LD_Dang_NN_2011-Tay nguyen-9-10" xfId="879" xr:uid="{00000000-0005-0000-0000-00008C030000}"/>
    <cellStyle name="T_Book1_CPK" xfId="880" xr:uid="{00000000-0005-0000-0000-00008D030000}"/>
    <cellStyle name="T_Book1_Du an khoi cong moi nam 2010" xfId="881" xr:uid="{00000000-0005-0000-0000-00008E030000}"/>
    <cellStyle name="T_Book1_Hang Tom goi9 9-07(Cau 12 sua)" xfId="882" xr:uid="{00000000-0005-0000-0000-00008F030000}"/>
    <cellStyle name="T_Book1_Ket qua phan bo von nam 2008" xfId="883" xr:uid="{00000000-0005-0000-0000-000090030000}"/>
    <cellStyle name="T_Book1_KH XDCB_2008 lan 2 sua ngay 10-11" xfId="884" xr:uid="{00000000-0005-0000-0000-000091030000}"/>
    <cellStyle name="T_Book1_Khoi luong chinh Hang Tom" xfId="885" xr:uid="{00000000-0005-0000-0000-000092030000}"/>
    <cellStyle name="T_Book1_Luy ke von ung nam 2011 -Thoa gui ngay 12-8-2012" xfId="886" xr:uid="{00000000-0005-0000-0000-000093030000}"/>
    <cellStyle name="T_Book1_Nhu cau von ung truoc 2011 Tha h Hoa + Nge An gui TW" xfId="887" xr:uid="{00000000-0005-0000-0000-000094030000}"/>
    <cellStyle name="T_Book1_phu luc tong ket tinh hinh TH giai doan 03-10 (ngay 30)" xfId="888" xr:uid="{00000000-0005-0000-0000-000095030000}"/>
    <cellStyle name="T_Book1_TH Ket qua thao luan nam 2015 - Vong 1- TCT (Nhan)" xfId="889" xr:uid="{00000000-0005-0000-0000-000096030000}"/>
    <cellStyle name="T_Book1_TH ung tren 70%-Ra soat phap ly-8-6 (dung de chuyen vao vu TH)" xfId="890" xr:uid="{00000000-0005-0000-0000-000097030000}"/>
    <cellStyle name="T_Book1_TH y kien LD_KH 2010 Ca Nuoc 22-9-2011-Gui ca Vu" xfId="891" xr:uid="{00000000-0005-0000-0000-000098030000}"/>
    <cellStyle name="T_Book1_Thiet bi" xfId="892" xr:uid="{00000000-0005-0000-0000-000099030000}"/>
    <cellStyle name="T_Book1_TN - Ho tro khac 2011" xfId="893" xr:uid="{00000000-0005-0000-0000-00009A030000}"/>
    <cellStyle name="T_Book1_ung truoc 2011 NSTW Thanh Hoa + Nge An gui Thu 12-5" xfId="894" xr:uid="{00000000-0005-0000-0000-00009B030000}"/>
    <cellStyle name="T_Chuan bi dau tu nam 2008" xfId="895" xr:uid="{00000000-0005-0000-0000-00009C030000}"/>
    <cellStyle name="T_Copy of Bao cao  XDCB 7 thang nam 2008_So KH&amp;DT SUA" xfId="896" xr:uid="{00000000-0005-0000-0000-00009D030000}"/>
    <cellStyle name="T_CPK" xfId="897" xr:uid="{00000000-0005-0000-0000-00009E030000}"/>
    <cellStyle name="T_CTMTQG 2008" xfId="898" xr:uid="{00000000-0005-0000-0000-00009F030000}"/>
    <cellStyle name="T_CTMTQG 2008_Bieu mau danh muc du an thuoc CTMTQG nam 2008" xfId="899" xr:uid="{00000000-0005-0000-0000-0000A0030000}"/>
    <cellStyle name="T_CTMTQG 2008_Hi-Tong hop KQ phan bo KH nam 08- LD fong giao 15-11-08" xfId="900" xr:uid="{00000000-0005-0000-0000-0000A1030000}"/>
    <cellStyle name="T_CTMTQG 2008_Ket qua thuc hien nam 2008" xfId="901" xr:uid="{00000000-0005-0000-0000-0000A2030000}"/>
    <cellStyle name="T_CTMTQG 2008_KH XDCB_2008 lan 1" xfId="902" xr:uid="{00000000-0005-0000-0000-0000A3030000}"/>
    <cellStyle name="T_CTMTQG 2008_KH XDCB_2008 lan 1 sua ngay 27-10" xfId="903" xr:uid="{00000000-0005-0000-0000-0000A4030000}"/>
    <cellStyle name="T_CTMTQG 2008_KH XDCB_2008 lan 2 sua ngay 10-11" xfId="904" xr:uid="{00000000-0005-0000-0000-0000A5030000}"/>
    <cellStyle name="T_Du an khoi cong moi nam 2010" xfId="905" xr:uid="{00000000-0005-0000-0000-0000A6030000}"/>
    <cellStyle name="T_DU AN TKQH VA CHUAN BI DAU TU NAM 2007 sua ngay 9-11" xfId="906" xr:uid="{00000000-0005-0000-0000-0000A7030000}"/>
    <cellStyle name="T_DU AN TKQH VA CHUAN BI DAU TU NAM 2007 sua ngay 9-11_Bieu mau danh muc du an thuoc CTMTQG nam 2008" xfId="907" xr:uid="{00000000-0005-0000-0000-0000A8030000}"/>
    <cellStyle name="T_DU AN TKQH VA CHUAN BI DAU TU NAM 2007 sua ngay 9-11_Du an khoi cong moi nam 2010" xfId="908" xr:uid="{00000000-0005-0000-0000-0000A9030000}"/>
    <cellStyle name="T_DU AN TKQH VA CHUAN BI DAU TU NAM 2007 sua ngay 9-11_Ket qua phan bo von nam 2008" xfId="909" xr:uid="{00000000-0005-0000-0000-0000AA030000}"/>
    <cellStyle name="T_DU AN TKQH VA CHUAN BI DAU TU NAM 2007 sua ngay 9-11_KH XDCB_2008 lan 2 sua ngay 10-11" xfId="910" xr:uid="{00000000-0005-0000-0000-0000AB030000}"/>
    <cellStyle name="T_du toan dieu chinh  20-8-2006" xfId="911" xr:uid="{00000000-0005-0000-0000-0000AC030000}"/>
    <cellStyle name="T_Ho so DT thu NSNN nam 2014 (V1)" xfId="912" xr:uid="{00000000-0005-0000-0000-0000AD030000}"/>
    <cellStyle name="T_Ht-PTq1-03" xfId="913" xr:uid="{00000000-0005-0000-0000-0000AE030000}"/>
    <cellStyle name="T_Ke hoach KTXH  nam 2009_PKT thang 11 nam 2008" xfId="914" xr:uid="{00000000-0005-0000-0000-0000AF030000}"/>
    <cellStyle name="T_Ket qua dau thau" xfId="915" xr:uid="{00000000-0005-0000-0000-0000B0030000}"/>
    <cellStyle name="T_Ket qua phan bo von nam 2008" xfId="916" xr:uid="{00000000-0005-0000-0000-0000B1030000}"/>
    <cellStyle name="T_KH XDCB_2008 lan 2 sua ngay 10-11" xfId="917" xr:uid="{00000000-0005-0000-0000-0000B2030000}"/>
    <cellStyle name="T_Me_Tri_6_07" xfId="918" xr:uid="{00000000-0005-0000-0000-0000B3030000}"/>
    <cellStyle name="T_N2 thay dat (N1-1)" xfId="919" xr:uid="{00000000-0005-0000-0000-0000B4030000}"/>
    <cellStyle name="T_Phuong an can doi nam 2008" xfId="920" xr:uid="{00000000-0005-0000-0000-0000B5030000}"/>
    <cellStyle name="T_Seagame(BTL)" xfId="921" xr:uid="{00000000-0005-0000-0000-0000B6030000}"/>
    <cellStyle name="T_So GTVT" xfId="922" xr:uid="{00000000-0005-0000-0000-0000B7030000}"/>
    <cellStyle name="T_TDT + duong(8-5-07)" xfId="923" xr:uid="{00000000-0005-0000-0000-0000B8030000}"/>
    <cellStyle name="T_tham_tra_du_toan" xfId="924" xr:uid="{00000000-0005-0000-0000-0000B9030000}"/>
    <cellStyle name="T_Thiet bi" xfId="925" xr:uid="{00000000-0005-0000-0000-0000BA030000}"/>
    <cellStyle name="T_TK_HT" xfId="926" xr:uid="{00000000-0005-0000-0000-0000BB030000}"/>
    <cellStyle name="T_ÿÿÿÿÿ" xfId="927" xr:uid="{00000000-0005-0000-0000-0000BC030000}"/>
    <cellStyle name="Text Indent A" xfId="928" xr:uid="{00000000-0005-0000-0000-0000BD030000}"/>
    <cellStyle name="Text Indent B" xfId="929" xr:uid="{00000000-0005-0000-0000-0000BE030000}"/>
    <cellStyle name="Text Indent C" xfId="930" xr:uid="{00000000-0005-0000-0000-0000BF030000}"/>
    <cellStyle name="th" xfId="931" xr:uid="{00000000-0005-0000-0000-0000C0030000}"/>
    <cellStyle name="than" xfId="932" xr:uid="{00000000-0005-0000-0000-0000C1030000}"/>
    <cellStyle name="thuong-10" xfId="937" xr:uid="{00000000-0005-0000-0000-0000C6030000}"/>
    <cellStyle name="thuong-11" xfId="938" xr:uid="{00000000-0005-0000-0000-0000C7030000}"/>
    <cellStyle name="Thuyet minh" xfId="939" xr:uid="{00000000-0005-0000-0000-0000C8030000}"/>
    <cellStyle name="Tien1" xfId="940" xr:uid="{00000000-0005-0000-0000-0000C9030000}"/>
    <cellStyle name="Tieu_de_2" xfId="941" xr:uid="{00000000-0005-0000-0000-0000CA030000}"/>
    <cellStyle name="Times New Roman" xfId="942" xr:uid="{00000000-0005-0000-0000-0000CB030000}"/>
    <cellStyle name="tit1" xfId="943" xr:uid="{00000000-0005-0000-0000-0000CC030000}"/>
    <cellStyle name="tit2" xfId="944" xr:uid="{00000000-0005-0000-0000-0000CD030000}"/>
    <cellStyle name="tit3" xfId="945" xr:uid="{00000000-0005-0000-0000-0000CE030000}"/>
    <cellStyle name="tit4" xfId="946" xr:uid="{00000000-0005-0000-0000-0000CF030000}"/>
    <cellStyle name="Tongcong" xfId="947" xr:uid="{00000000-0005-0000-0000-0000D0030000}"/>
    <cellStyle name="trang" xfId="948" xr:uid="{00000000-0005-0000-0000-0000D1030000}"/>
    <cellStyle name="tt1" xfId="949" xr:uid="{00000000-0005-0000-0000-0000D2030000}"/>
    <cellStyle name="Tusental (0)_pldt" xfId="950" xr:uid="{00000000-0005-0000-0000-0000D3030000}"/>
    <cellStyle name="Tusental_pldt" xfId="951" xr:uid="{00000000-0005-0000-0000-0000D4030000}"/>
    <cellStyle name="ux_3_¼­¿ï-¾È»ê" xfId="952" xr:uid="{00000000-0005-0000-0000-0000D5030000}"/>
    <cellStyle name="Valuta (0)_pldt" xfId="953" xr:uid="{00000000-0005-0000-0000-0000D6030000}"/>
    <cellStyle name="Valuta_pldt" xfId="954" xr:uid="{00000000-0005-0000-0000-0000D7030000}"/>
    <cellStyle name="VANG1" xfId="955" xr:uid="{00000000-0005-0000-0000-0000D8030000}"/>
    <cellStyle name="viet" xfId="956" xr:uid="{00000000-0005-0000-0000-0000D9030000}"/>
    <cellStyle name="viet2" xfId="957" xr:uid="{00000000-0005-0000-0000-0000DA030000}"/>
    <cellStyle name="VN new romanNormal" xfId="958" xr:uid="{00000000-0005-0000-0000-0000DB030000}"/>
    <cellStyle name="Vn Time 13" xfId="959" xr:uid="{00000000-0005-0000-0000-0000DC030000}"/>
    <cellStyle name="Vn Time 14" xfId="960" xr:uid="{00000000-0005-0000-0000-0000DD030000}"/>
    <cellStyle name="VN time new roman" xfId="961" xr:uid="{00000000-0005-0000-0000-0000DE030000}"/>
    <cellStyle name="vnbo" xfId="962" xr:uid="{00000000-0005-0000-0000-0000DF030000}"/>
    <cellStyle name="vnhead1" xfId="963" xr:uid="{00000000-0005-0000-0000-0000E0030000}"/>
    <cellStyle name="vnhead2" xfId="964" xr:uid="{00000000-0005-0000-0000-0000E1030000}"/>
    <cellStyle name="vnhead3" xfId="965" xr:uid="{00000000-0005-0000-0000-0000E2030000}"/>
    <cellStyle name="vnhead4" xfId="966" xr:uid="{00000000-0005-0000-0000-0000E3030000}"/>
    <cellStyle name="vntxt1" xfId="967" xr:uid="{00000000-0005-0000-0000-0000E4030000}"/>
    <cellStyle name="vntxt2" xfId="968" xr:uid="{00000000-0005-0000-0000-0000E5030000}"/>
    <cellStyle name="W_MARINE" xfId="339" xr:uid="{00000000-0005-0000-0000-000052010000}"/>
    <cellStyle name="W?hrung [0]_35ERI8T2gbIEMixb4v26icuOo" xfId="969" xr:uid="{00000000-0005-0000-0000-0000E6030000}"/>
    <cellStyle name="W?hrung_35ERI8T2gbIEMixb4v26icuOo" xfId="970" xr:uid="{00000000-0005-0000-0000-0000E7030000}"/>
    <cellStyle name="Währung [0]_ALLE_ITEMS_280800_EV_NL" xfId="971" xr:uid="{00000000-0005-0000-0000-0000E8030000}"/>
    <cellStyle name="Währung_AKE_100N" xfId="972" xr:uid="{00000000-0005-0000-0000-0000E9030000}"/>
    <cellStyle name="Walutowy [0]_Invoices2001Slovakia" xfId="973" xr:uid="{00000000-0005-0000-0000-0000EA030000}"/>
    <cellStyle name="Walutowy_Invoices2001Slovakia" xfId="974" xr:uid="{00000000-0005-0000-0000-0000EB030000}"/>
    <cellStyle name="wrap" xfId="975" xr:uid="{00000000-0005-0000-0000-0000EC030000}"/>
    <cellStyle name="Wไhrung [0]_35ERI8T2gbIEMixb4v26icuOo" xfId="976" xr:uid="{00000000-0005-0000-0000-0000ED030000}"/>
    <cellStyle name="Wไhrung_35ERI8T2gbIEMixb4v26icuOo" xfId="977" xr:uid="{00000000-0005-0000-0000-0000EE030000}"/>
    <cellStyle name="xuan" xfId="978" xr:uid="{00000000-0005-0000-0000-0000EF030000}"/>
    <cellStyle name="y" xfId="979" xr:uid="{00000000-0005-0000-0000-0000F0030000}"/>
    <cellStyle name="Ý kh¸c_B¶ng 1 (2)" xfId="980" xr:uid="{00000000-0005-0000-0000-0000F1030000}"/>
    <cellStyle name="þ_x001d_ð·_x000c_æþ'_x000d_ßþU_x0001_Ø_x0005_ü_x0014__x0007__x0001__x0001_" xfId="934" xr:uid="{00000000-0005-0000-0000-0000C3030000}"/>
    <cellStyle name="þ_x001d_ð¤_x000c_¯þ_x0014__x000d_¨þU_x0001_À_x0004_ _x0015__x000f__x0001__x0001_" xfId="933" xr:uid="{00000000-0005-0000-0000-0000C2030000}"/>
    <cellStyle name="þ_x001d_ðÇ%Uý—&amp;Hý9_x0008_Ÿ s_x000a__x0007__x0001__x0001_" xfId="935" xr:uid="{00000000-0005-0000-0000-0000C4030000}"/>
    <cellStyle name="þ_x001d_ðK_x000c_Fý_x001b__x000d_9ýU_x0001_Ð_x0008_¦)_x0007__x0001__x0001_" xfId="936" xr:uid="{00000000-0005-0000-0000-0000C5030000}"/>
    <cellStyle name="เครื่องหมายสกุลเงิน [0]_FTC_OFFER" xfId="981" xr:uid="{00000000-0005-0000-0000-0000F2030000}"/>
    <cellStyle name="เครื่องหมายสกุลเงิน_FTC_OFFER" xfId="982" xr:uid="{00000000-0005-0000-0000-0000F3030000}"/>
    <cellStyle name="ปกติ_FTC_OFFER" xfId="983" xr:uid="{00000000-0005-0000-0000-0000F4030000}"/>
    <cellStyle name="똿뗦먛귟 [0.00]_PRODUCT DETAIL Q1" xfId="987" xr:uid="{00000000-0005-0000-0000-0000F8030000}"/>
    <cellStyle name="똿뗦먛귟_PRODUCT DETAIL Q1" xfId="988" xr:uid="{00000000-0005-0000-0000-0000F9030000}"/>
    <cellStyle name="믅됞 [0.00]_PRODUCT DETAIL Q1" xfId="989" xr:uid="{00000000-0005-0000-0000-0000FA030000}"/>
    <cellStyle name="믅됞_PRODUCT DETAIL Q1" xfId="990" xr:uid="{00000000-0005-0000-0000-0000FB030000}"/>
    <cellStyle name="백분율_††††† " xfId="991" xr:uid="{00000000-0005-0000-0000-0000FC030000}"/>
    <cellStyle name="뷭?_BOOKSHIP" xfId="992" xr:uid="{00000000-0005-0000-0000-0000FD030000}"/>
    <cellStyle name="안건회계법인" xfId="993" xr:uid="{00000000-0005-0000-0000-0000FE030000}"/>
    <cellStyle name="콤마 [ - 유형1" xfId="994" xr:uid="{00000000-0005-0000-0000-0000FF030000}"/>
    <cellStyle name="콤마 [ - 유형2" xfId="995" xr:uid="{00000000-0005-0000-0000-000000040000}"/>
    <cellStyle name="콤마 [ - 유형3" xfId="996" xr:uid="{00000000-0005-0000-0000-000001040000}"/>
    <cellStyle name="콤마 [ - 유형4" xfId="997" xr:uid="{00000000-0005-0000-0000-000002040000}"/>
    <cellStyle name="콤마 [ - 유형5" xfId="998" xr:uid="{00000000-0005-0000-0000-000003040000}"/>
    <cellStyle name="콤마 [ - 유형6" xfId="999" xr:uid="{00000000-0005-0000-0000-000004040000}"/>
    <cellStyle name="콤마 [ - 유형7" xfId="1000" xr:uid="{00000000-0005-0000-0000-000005040000}"/>
    <cellStyle name="콤마 [ - 유형8" xfId="1001" xr:uid="{00000000-0005-0000-0000-000006040000}"/>
    <cellStyle name="콤마 [0]_ 비목별 월별기술 " xfId="1002" xr:uid="{00000000-0005-0000-0000-000007040000}"/>
    <cellStyle name="콤마_ 비목별 월별기술 " xfId="1003" xr:uid="{00000000-0005-0000-0000-000008040000}"/>
    <cellStyle name="통화 [0]_††††† " xfId="1004" xr:uid="{00000000-0005-0000-0000-000009040000}"/>
    <cellStyle name="통화_††††† " xfId="1005" xr:uid="{00000000-0005-0000-0000-00000A040000}"/>
    <cellStyle name="표준_ 97년 경영분석(안)" xfId="1006" xr:uid="{00000000-0005-0000-0000-00000B040000}"/>
    <cellStyle name="표줠_Sheet1_1_총괄표 (수출입) (2)" xfId="1007" xr:uid="{00000000-0005-0000-0000-00000C040000}"/>
    <cellStyle name="一般_00Q3902REV.1" xfId="1008" xr:uid="{00000000-0005-0000-0000-00000D040000}"/>
    <cellStyle name="千分位_00Q3902REV.1" xfId="1010" xr:uid="{00000000-0005-0000-0000-00000F040000}"/>
    <cellStyle name="千分位[0]_00Q3902REV.1" xfId="1009" xr:uid="{00000000-0005-0000-0000-00000E040000}"/>
    <cellStyle name="桁区切り [0.00]_BE-BQ" xfId="1011" xr:uid="{00000000-0005-0000-0000-000010040000}"/>
    <cellStyle name="桁区切り_BE-BQ" xfId="1012" xr:uid="{00000000-0005-0000-0000-000011040000}"/>
    <cellStyle name="標準_(A1)BOQ " xfId="1013" xr:uid="{00000000-0005-0000-0000-000012040000}"/>
    <cellStyle name="貨幣 [0]_00Q3902REV.1" xfId="1014" xr:uid="{00000000-0005-0000-0000-000013040000}"/>
    <cellStyle name="貨幣_00Q3902REV.1" xfId="1016" xr:uid="{00000000-0005-0000-0000-000015040000}"/>
    <cellStyle name="貨幣[0]_BRE" xfId="1015" xr:uid="{00000000-0005-0000-0000-000014040000}"/>
    <cellStyle name="通貨 [0.00]_BE-BQ" xfId="1017" xr:uid="{00000000-0005-0000-0000-000016040000}"/>
    <cellStyle name="通貨_BE-BQ" xfId="1018" xr:uid="{00000000-0005-0000-0000-000017040000}"/>
    <cellStyle name=" [0.00]_ Att. 1- Cover" xfId="984" xr:uid="{00000000-0005-0000-0000-0000F5030000}"/>
    <cellStyle name="_ Att. 1- Cover" xfId="985" xr:uid="{00000000-0005-0000-0000-0000F6030000}"/>
    <cellStyle name="?_ Att. 1- Cover" xfId="986" xr:uid="{00000000-0005-0000-0000-0000F7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uyenthinga/Downloads/D&#7918;%20LI&#7878;U%20M&#193;Y%20TI&#202;N%20TC/zNguyenTanTien/Tien%202021/12.%20Quy&#7871;t%20to&#225;n%202020/Quy&#7871;t%20to&#225;n/Ph&#250;%20Ninh%20-%20Quy&#7871;t%20to&#225;n%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nguyenthinga/Downloads/D&#7918;%20LI&#7878;U%20M&#193;Y%20TI&#202;N%20TC/zNguyenTanTien/Tien%202021/12.%20Quy&#7871;t%20to&#225;n%202020/Quy&#7871;t%20to&#225;n/Ph&#250;%20Ninh%20-%20Quy&#7871;t%20to&#225;n%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data"/>
      <sheetName val="PBDT 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sheetData sheetId="62">
        <row r="123">
          <cell r="F123">
            <v>4.5632445555441416E-2</v>
          </cell>
        </row>
      </sheetData>
      <sheetData sheetId="63">
        <row r="99">
          <cell r="BP99">
            <v>6.7156099999999999</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61-"/>
      <sheetName val="62-"/>
      <sheetName val="63-"/>
      <sheetName val="64-"/>
      <sheetName val="65"/>
      <sheetName val="66-20"/>
      <sheetName val="66-19"/>
      <sheetName val="67"/>
      <sheetName val="68"/>
      <sheetName val="69"/>
      <sheetName val="70"/>
      <sheetName val="Mục lục"/>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01-STC-XDCB chung"/>
      <sheetName val="02-STC-Huyen"/>
      <sheetName val="03-STC-Xa"/>
      <sheetName val="04-STC-MTQG"/>
      <sheetName val="05-STC-Tinh BS"/>
      <sheetName val="06-STC-Chuyen nguon"/>
      <sheetName val="07-STC-Ket du"/>
      <sheetName val="01-TT85"/>
      <sheetName val="04-TT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B4" t="str">
            <v>(Kèm theo Báo cáo quyết toán NSNN năm 2019 của UBND huyện Phú Ninh)</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61-"/>
      <sheetName val="62-"/>
      <sheetName val="63-"/>
      <sheetName val="64-"/>
      <sheetName val="65"/>
      <sheetName val="66-20"/>
      <sheetName val="66-19"/>
      <sheetName val="67"/>
      <sheetName val="68"/>
      <sheetName val="69"/>
      <sheetName val="70"/>
      <sheetName val="Mục lục"/>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01-STC-XDCB chung"/>
      <sheetName val="02-STC-Huyen"/>
      <sheetName val="03-STC-Xa"/>
      <sheetName val="04-STC-MTQG"/>
      <sheetName val="05-STC-Tinh BS"/>
      <sheetName val="06-STC-Chuyen nguon"/>
      <sheetName val="07-STC-Ket du"/>
      <sheetName val="01-TT85"/>
      <sheetName val="04-TT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B4" t="str">
            <v>(Kèm theo Báo cáo quyết toán NSNN năm 2019 của UBND huyện Phú Ninh)</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49"/>
  <sheetViews>
    <sheetView topLeftCell="A29" zoomScaleNormal="100" workbookViewId="0">
      <selection sqref="A1:G42"/>
    </sheetView>
  </sheetViews>
  <sheetFormatPr baseColWidth="10" defaultColWidth="9.1640625" defaultRowHeight="17"/>
  <cols>
    <col min="1" max="1" width="5.5" style="1" customWidth="1"/>
    <col min="2" max="2" width="38.1640625" style="1" customWidth="1"/>
    <col min="3" max="4" width="12.5" style="1" customWidth="1"/>
    <col min="5" max="5" width="11.5" style="1" bestFit="1" customWidth="1"/>
    <col min="6" max="6" width="13.33203125" style="1" customWidth="1"/>
    <col min="7" max="7" width="10.5" style="1" customWidth="1"/>
    <col min="8" max="8" width="10.5" style="262" customWidth="1"/>
    <col min="9" max="9" width="14.5" style="1" customWidth="1"/>
    <col min="10" max="10" width="14.5" style="262" bestFit="1" customWidth="1"/>
    <col min="11" max="11" width="17.83203125" style="262" bestFit="1" customWidth="1"/>
    <col min="12" max="12" width="9.1640625" style="262"/>
    <col min="13" max="16384" width="9.1640625" style="1"/>
  </cols>
  <sheetData>
    <row r="1" spans="1:12">
      <c r="A1" s="611" t="s">
        <v>378</v>
      </c>
      <c r="B1" s="611"/>
      <c r="C1" s="243"/>
      <c r="D1" s="243"/>
      <c r="E1" s="616" t="s">
        <v>222</v>
      </c>
      <c r="F1" s="616"/>
      <c r="G1" s="616"/>
      <c r="H1" s="251"/>
    </row>
    <row r="2" spans="1:12">
      <c r="A2" s="618" t="s">
        <v>379</v>
      </c>
      <c r="B2" s="618"/>
      <c r="C2" s="243"/>
      <c r="D2" s="243"/>
      <c r="E2" s="617" t="s">
        <v>271</v>
      </c>
      <c r="F2" s="617"/>
      <c r="G2" s="617"/>
      <c r="H2" s="251"/>
    </row>
    <row r="3" spans="1:12" s="166" customFormat="1" ht="10">
      <c r="A3" s="158"/>
      <c r="B3" s="158"/>
      <c r="C3" s="169"/>
      <c r="D3" s="169"/>
      <c r="E3" s="244"/>
      <c r="F3" s="244"/>
      <c r="G3" s="244"/>
      <c r="H3" s="252"/>
      <c r="J3" s="263"/>
      <c r="K3" s="263"/>
      <c r="L3" s="263"/>
    </row>
    <row r="4" spans="1:12" ht="18">
      <c r="A4" s="612" t="s">
        <v>475</v>
      </c>
      <c r="B4" s="612"/>
      <c r="C4" s="612"/>
      <c r="D4" s="612"/>
      <c r="E4" s="612"/>
      <c r="F4" s="612"/>
      <c r="G4" s="612"/>
      <c r="H4" s="253"/>
    </row>
    <row r="5" spans="1:12">
      <c r="A5" s="613" t="s">
        <v>476</v>
      </c>
      <c r="B5" s="613"/>
      <c r="C5" s="613"/>
      <c r="D5" s="613"/>
      <c r="E5" s="613"/>
      <c r="F5" s="613"/>
      <c r="G5" s="613"/>
      <c r="H5" s="254"/>
    </row>
    <row r="6" spans="1:12" s="171" customFormat="1" ht="8">
      <c r="A6" s="170"/>
      <c r="B6" s="170"/>
      <c r="C6" s="170"/>
      <c r="D6" s="170"/>
      <c r="E6" s="170"/>
      <c r="F6" s="170"/>
      <c r="G6" s="170"/>
      <c r="H6" s="255"/>
      <c r="J6" s="264"/>
      <c r="K6" s="264"/>
      <c r="L6" s="264"/>
    </row>
    <row r="7" spans="1:12">
      <c r="A7" s="614" t="s">
        <v>12</v>
      </c>
      <c r="B7" s="614"/>
      <c r="C7" s="614"/>
      <c r="D7" s="614"/>
      <c r="E7" s="614"/>
      <c r="F7" s="614"/>
      <c r="G7" s="614"/>
      <c r="H7" s="256"/>
    </row>
    <row r="8" spans="1:12">
      <c r="A8" s="615" t="s">
        <v>0</v>
      </c>
      <c r="B8" s="615" t="s">
        <v>18</v>
      </c>
      <c r="C8" s="615" t="s">
        <v>472</v>
      </c>
      <c r="D8" s="615" t="s">
        <v>473</v>
      </c>
      <c r="E8" s="615" t="s">
        <v>474</v>
      </c>
      <c r="F8" s="615" t="s">
        <v>117</v>
      </c>
      <c r="G8" s="615"/>
      <c r="H8" s="257"/>
    </row>
    <row r="9" spans="1:12" ht="36">
      <c r="A9" s="615"/>
      <c r="B9" s="615"/>
      <c r="C9" s="615"/>
      <c r="D9" s="615"/>
      <c r="E9" s="615"/>
      <c r="F9" s="36" t="s">
        <v>30</v>
      </c>
      <c r="G9" s="36" t="s">
        <v>31</v>
      </c>
      <c r="H9" s="257"/>
    </row>
    <row r="10" spans="1:12" ht="18">
      <c r="A10" s="36" t="s">
        <v>1</v>
      </c>
      <c r="B10" s="36" t="s">
        <v>2</v>
      </c>
      <c r="C10" s="36">
        <v>1</v>
      </c>
      <c r="D10" s="36">
        <v>2</v>
      </c>
      <c r="E10" s="36">
        <v>3</v>
      </c>
      <c r="F10" s="36" t="s">
        <v>13</v>
      </c>
      <c r="G10" s="36" t="s">
        <v>112</v>
      </c>
      <c r="H10" s="257"/>
    </row>
    <row r="11" spans="1:12" s="12" customFormat="1" ht="18">
      <c r="A11" s="36" t="s">
        <v>1</v>
      </c>
      <c r="B11" s="14" t="s">
        <v>54</v>
      </c>
      <c r="C11" s="85">
        <f>+C12+C16+C19+C20+C21+C22</f>
        <v>1836756.9</v>
      </c>
      <c r="D11" s="85">
        <f t="shared" ref="D11:F11" si="0">+D12+D16+D19+D20+D21+D22</f>
        <v>1805392.0765946249</v>
      </c>
      <c r="E11" s="85">
        <f t="shared" si="0"/>
        <v>2533130</v>
      </c>
      <c r="F11" s="85">
        <f t="shared" si="0"/>
        <v>734735.63330537488</v>
      </c>
      <c r="G11" s="83">
        <f>+E11/D11*100</f>
        <v>140.30913466608607</v>
      </c>
      <c r="H11" s="258"/>
      <c r="I11" s="13"/>
      <c r="J11" s="437"/>
      <c r="K11" s="265"/>
      <c r="L11" s="265"/>
    </row>
    <row r="12" spans="1:12" s="12" customFormat="1" ht="18">
      <c r="A12" s="36" t="s">
        <v>3</v>
      </c>
      <c r="B12" s="14" t="s">
        <v>55</v>
      </c>
      <c r="C12" s="85">
        <f>+C13+C14</f>
        <v>1499361.9</v>
      </c>
      <c r="D12" s="85">
        <f t="shared" ref="D12:F12" si="1">+D13+D14</f>
        <v>671595.28538162494</v>
      </c>
      <c r="E12" s="85">
        <f t="shared" si="1"/>
        <v>1457625</v>
      </c>
      <c r="F12" s="85">
        <f t="shared" si="1"/>
        <v>786029.71461837506</v>
      </c>
      <c r="G12" s="83">
        <f t="shared" ref="G12:G18" si="2">+E12/D12*100</f>
        <v>217.0391948436214</v>
      </c>
      <c r="H12" s="258"/>
      <c r="I12" s="13"/>
      <c r="J12" s="265"/>
      <c r="K12" s="265"/>
      <c r="L12" s="265"/>
    </row>
    <row r="13" spans="1:12" ht="18">
      <c r="A13" s="6" t="s">
        <v>14</v>
      </c>
      <c r="B13" s="7" t="s">
        <v>56</v>
      </c>
      <c r="C13" s="86">
        <v>924636.9</v>
      </c>
      <c r="D13" s="86">
        <v>261961.54451372504</v>
      </c>
      <c r="E13" s="86">
        <v>1135736</v>
      </c>
      <c r="F13" s="5">
        <f t="shared" ref="F13:F21" si="3">+E13-D13</f>
        <v>873774.45548627502</v>
      </c>
      <c r="G13" s="84">
        <f t="shared" si="2"/>
        <v>433.55065802053059</v>
      </c>
      <c r="H13" s="259"/>
      <c r="I13" s="8"/>
    </row>
    <row r="14" spans="1:12" ht="36">
      <c r="A14" s="6" t="s">
        <v>14</v>
      </c>
      <c r="B14" s="7" t="s">
        <v>57</v>
      </c>
      <c r="C14" s="86">
        <v>574724.99999999988</v>
      </c>
      <c r="D14" s="86">
        <v>409633.74086789996</v>
      </c>
      <c r="E14" s="86">
        <v>321889</v>
      </c>
      <c r="F14" s="5">
        <f t="shared" si="3"/>
        <v>-87744.740867899964</v>
      </c>
      <c r="G14" s="84">
        <f t="shared" si="2"/>
        <v>78.579708624100817</v>
      </c>
      <c r="H14" s="259"/>
      <c r="I14" s="262"/>
    </row>
    <row r="15" spans="1:12" ht="36" hidden="1">
      <c r="A15" s="6"/>
      <c r="B15" s="15" t="s">
        <v>111</v>
      </c>
      <c r="C15" s="88">
        <v>0</v>
      </c>
      <c r="D15" s="88"/>
      <c r="E15" s="88"/>
      <c r="F15" s="5">
        <f t="shared" si="3"/>
        <v>0</v>
      </c>
      <c r="G15" s="83" t="e">
        <f t="shared" si="2"/>
        <v>#DIV/0!</v>
      </c>
      <c r="H15" s="260"/>
      <c r="I15" s="8"/>
    </row>
    <row r="16" spans="1:12" s="12" customFormat="1" ht="18">
      <c r="A16" s="36" t="s">
        <v>4</v>
      </c>
      <c r="B16" s="14" t="s">
        <v>58</v>
      </c>
      <c r="C16" s="85">
        <f>+C18</f>
        <v>337395</v>
      </c>
      <c r="D16" s="85">
        <f t="shared" ref="D16:F16" si="4">+D18</f>
        <v>429402.49969999999</v>
      </c>
      <c r="E16" s="85">
        <f t="shared" si="4"/>
        <v>1075505</v>
      </c>
      <c r="F16" s="85">
        <f t="shared" si="4"/>
        <v>646102.50029999996</v>
      </c>
      <c r="G16" s="83">
        <f t="shared" si="2"/>
        <v>250.46547254647945</v>
      </c>
      <c r="H16" s="258"/>
      <c r="J16" s="265"/>
      <c r="K16" s="265"/>
      <c r="L16" s="265"/>
    </row>
    <row r="17" spans="1:12" s="3" customFormat="1" ht="18">
      <c r="A17" s="17">
        <v>1</v>
      </c>
      <c r="B17" s="18" t="s">
        <v>59</v>
      </c>
      <c r="C17" s="93">
        <v>0</v>
      </c>
      <c r="D17" s="93">
        <v>0</v>
      </c>
      <c r="E17" s="93">
        <v>0</v>
      </c>
      <c r="F17" s="5">
        <f t="shared" si="3"/>
        <v>0</v>
      </c>
      <c r="G17" s="92">
        <v>0</v>
      </c>
      <c r="H17" s="117"/>
      <c r="J17" s="117"/>
      <c r="K17" s="117"/>
      <c r="L17" s="117"/>
    </row>
    <row r="18" spans="1:12" ht="18">
      <c r="A18" s="6">
        <v>2</v>
      </c>
      <c r="B18" s="7" t="s">
        <v>60</v>
      </c>
      <c r="C18" s="86">
        <v>337395</v>
      </c>
      <c r="D18" s="86">
        <v>429402.49969999999</v>
      </c>
      <c r="E18" s="86">
        <v>1075505</v>
      </c>
      <c r="F18" s="5">
        <f t="shared" si="3"/>
        <v>646102.50029999996</v>
      </c>
      <c r="G18" s="84">
        <f t="shared" si="2"/>
        <v>250.46547254647945</v>
      </c>
      <c r="H18" s="259"/>
      <c r="I18" s="8"/>
    </row>
    <row r="19" spans="1:12" ht="18">
      <c r="A19" s="36" t="s">
        <v>10</v>
      </c>
      <c r="B19" s="14" t="s">
        <v>61</v>
      </c>
      <c r="C19" s="5">
        <v>0</v>
      </c>
      <c r="D19" s="5">
        <v>0</v>
      </c>
      <c r="E19" s="5">
        <v>0</v>
      </c>
      <c r="F19" s="92">
        <v>0</v>
      </c>
      <c r="G19" s="91">
        <v>0</v>
      </c>
      <c r="H19" s="258"/>
    </row>
    <row r="20" spans="1:12" s="12" customFormat="1" ht="18">
      <c r="A20" s="36" t="s">
        <v>11</v>
      </c>
      <c r="B20" s="14" t="s">
        <v>62</v>
      </c>
      <c r="C20" s="4">
        <v>0</v>
      </c>
      <c r="D20" s="85">
        <v>4279.3392389999999</v>
      </c>
      <c r="E20" s="4">
        <v>0</v>
      </c>
      <c r="F20" s="4">
        <f t="shared" si="3"/>
        <v>-4279.3392389999999</v>
      </c>
      <c r="G20" s="91">
        <v>0</v>
      </c>
      <c r="H20" s="258"/>
      <c r="I20" s="245"/>
      <c r="J20" s="265"/>
      <c r="K20" s="265"/>
      <c r="L20" s="265"/>
    </row>
    <row r="21" spans="1:12" s="12" customFormat="1" ht="36">
      <c r="A21" s="36" t="s">
        <v>23</v>
      </c>
      <c r="B21" s="14" t="s">
        <v>63</v>
      </c>
      <c r="C21" s="4">
        <v>0</v>
      </c>
      <c r="D21" s="85">
        <v>693117.24237400002</v>
      </c>
      <c r="E21" s="4">
        <v>0</v>
      </c>
      <c r="F21" s="4">
        <f t="shared" si="3"/>
        <v>-693117.24237400002</v>
      </c>
      <c r="G21" s="91">
        <v>0</v>
      </c>
      <c r="H21" s="258"/>
      <c r="I21" s="245"/>
      <c r="J21" s="265"/>
      <c r="K21" s="265"/>
      <c r="L21" s="265"/>
    </row>
    <row r="22" spans="1:12" s="12" customFormat="1" ht="18">
      <c r="A22" s="36" t="s">
        <v>24</v>
      </c>
      <c r="B22" s="14" t="s">
        <v>351</v>
      </c>
      <c r="C22" s="4">
        <v>0</v>
      </c>
      <c r="D22" s="4">
        <v>6997.7098999999998</v>
      </c>
      <c r="E22" s="4">
        <v>0</v>
      </c>
      <c r="F22" s="10">
        <v>0</v>
      </c>
      <c r="G22" s="91">
        <v>0</v>
      </c>
      <c r="H22" s="258"/>
      <c r="I22" s="245"/>
      <c r="J22" s="265"/>
      <c r="K22" s="265"/>
      <c r="L22" s="265"/>
    </row>
    <row r="23" spans="1:12" ht="18">
      <c r="A23" s="36" t="s">
        <v>2</v>
      </c>
      <c r="B23" s="14" t="s">
        <v>21</v>
      </c>
      <c r="C23" s="85">
        <f>+C24+C32+C35+C36+C37</f>
        <v>1836756.9</v>
      </c>
      <c r="D23" s="85">
        <f t="shared" ref="D23:F23" si="5">+D24+D32+D35+D36+D37</f>
        <v>1803111.3760106252</v>
      </c>
      <c r="E23" s="85">
        <f t="shared" si="5"/>
        <v>2533130</v>
      </c>
      <c r="F23" s="4">
        <f t="shared" si="5"/>
        <v>585565.26075869985</v>
      </c>
      <c r="G23" s="83">
        <f t="shared" ref="G23:G26" si="6">+E23/D23*100</f>
        <v>140.48660741104842</v>
      </c>
      <c r="H23" s="258"/>
      <c r="I23" s="8"/>
      <c r="K23" s="266"/>
    </row>
    <row r="24" spans="1:12" s="12" customFormat="1" ht="18">
      <c r="A24" s="36" t="s">
        <v>3</v>
      </c>
      <c r="B24" s="14" t="s">
        <v>64</v>
      </c>
      <c r="C24" s="85">
        <f>+C25+C26+C27+C28+C29+C30+C31</f>
        <v>1836756.9</v>
      </c>
      <c r="D24" s="85">
        <f t="shared" ref="D24:F24" si="7">+D25+D26+D27+D28+D29+D30+D31</f>
        <v>1625572.7392413002</v>
      </c>
      <c r="E24" s="85">
        <f t="shared" si="7"/>
        <v>2533130</v>
      </c>
      <c r="F24" s="85">
        <f t="shared" si="7"/>
        <v>907557.26075869985</v>
      </c>
      <c r="G24" s="83">
        <f t="shared" si="6"/>
        <v>155.83000002708474</v>
      </c>
      <c r="H24" s="258"/>
      <c r="I24" s="245"/>
      <c r="J24" s="265"/>
      <c r="K24" s="265"/>
      <c r="L24" s="265"/>
    </row>
    <row r="25" spans="1:12" ht="18">
      <c r="A25" s="6">
        <v>1</v>
      </c>
      <c r="B25" s="7" t="s">
        <v>88</v>
      </c>
      <c r="C25" s="86">
        <v>858814</v>
      </c>
      <c r="D25" s="86">
        <v>609240.14901199995</v>
      </c>
      <c r="E25" s="86">
        <v>1385538</v>
      </c>
      <c r="F25" s="5">
        <f t="shared" ref="F25:F26" si="8">+E25-D25</f>
        <v>776297.85098800005</v>
      </c>
      <c r="G25" s="84">
        <f t="shared" si="6"/>
        <v>227.42066527409861</v>
      </c>
      <c r="H25" s="259"/>
      <c r="I25" s="8"/>
    </row>
    <row r="26" spans="1:12" ht="18">
      <c r="A26" s="6">
        <v>2</v>
      </c>
      <c r="B26" s="7" t="s">
        <v>41</v>
      </c>
      <c r="C26" s="86">
        <v>957296.89999999991</v>
      </c>
      <c r="D26" s="86">
        <v>1016332.5902293002</v>
      </c>
      <c r="E26" s="86">
        <v>1126946</v>
      </c>
      <c r="F26" s="5">
        <f t="shared" si="8"/>
        <v>110613.4097706998</v>
      </c>
      <c r="G26" s="84">
        <f t="shared" si="6"/>
        <v>110.88358386163173</v>
      </c>
      <c r="H26" s="259"/>
      <c r="I26" s="8"/>
    </row>
    <row r="27" spans="1:12" ht="36">
      <c r="A27" s="6">
        <v>3</v>
      </c>
      <c r="B27" s="7" t="s">
        <v>101</v>
      </c>
      <c r="C27" s="93">
        <v>0</v>
      </c>
      <c r="D27" s="93">
        <v>0</v>
      </c>
      <c r="E27" s="93">
        <v>0</v>
      </c>
      <c r="F27" s="92">
        <v>0</v>
      </c>
      <c r="G27" s="92">
        <v>0</v>
      </c>
      <c r="H27" s="259"/>
      <c r="I27" s="8"/>
    </row>
    <row r="28" spans="1:12" ht="18">
      <c r="A28" s="6">
        <v>4</v>
      </c>
      <c r="B28" s="7" t="s">
        <v>52</v>
      </c>
      <c r="C28" s="93">
        <v>0</v>
      </c>
      <c r="D28" s="93">
        <v>0</v>
      </c>
      <c r="E28" s="93">
        <v>0</v>
      </c>
      <c r="F28" s="92">
        <v>0</v>
      </c>
      <c r="G28" s="92">
        <v>0</v>
      </c>
      <c r="H28" s="259"/>
    </row>
    <row r="29" spans="1:12" ht="18">
      <c r="A29" s="6">
        <v>5</v>
      </c>
      <c r="B29" s="7" t="s">
        <v>42</v>
      </c>
      <c r="C29" s="86">
        <v>20646</v>
      </c>
      <c r="D29" s="93">
        <v>0</v>
      </c>
      <c r="E29" s="86">
        <v>20646</v>
      </c>
      <c r="F29" s="5">
        <f t="shared" ref="F29" si="9">+E29-D29</f>
        <v>20646</v>
      </c>
      <c r="G29" s="92">
        <v>0</v>
      </c>
      <c r="H29" s="259"/>
    </row>
    <row r="30" spans="1:12" s="3" customFormat="1" ht="18">
      <c r="A30" s="17">
        <v>6</v>
      </c>
      <c r="B30" s="18" t="s">
        <v>108</v>
      </c>
      <c r="C30" s="94">
        <v>0</v>
      </c>
      <c r="D30" s="94">
        <v>0</v>
      </c>
      <c r="E30" s="94">
        <v>0</v>
      </c>
      <c r="F30" s="92">
        <v>0</v>
      </c>
      <c r="G30" s="92">
        <v>0</v>
      </c>
      <c r="H30" s="259"/>
      <c r="J30" s="117"/>
      <c r="K30" s="117"/>
      <c r="L30" s="117"/>
    </row>
    <row r="31" spans="1:12" s="2" customFormat="1" ht="18">
      <c r="A31" s="17">
        <v>7</v>
      </c>
      <c r="B31" s="7" t="s">
        <v>135</v>
      </c>
      <c r="C31" s="95">
        <v>0</v>
      </c>
      <c r="D31" s="95">
        <v>0</v>
      </c>
      <c r="E31" s="93">
        <v>0</v>
      </c>
      <c r="F31" s="92">
        <v>0</v>
      </c>
      <c r="G31" s="92">
        <v>0</v>
      </c>
      <c r="H31" s="260"/>
      <c r="J31" s="267"/>
      <c r="K31" s="267"/>
      <c r="L31" s="267"/>
    </row>
    <row r="32" spans="1:12" s="12" customFormat="1" ht="18">
      <c r="A32" s="36" t="s">
        <v>4</v>
      </c>
      <c r="B32" s="14" t="s">
        <v>65</v>
      </c>
      <c r="C32" s="90">
        <v>0</v>
      </c>
      <c r="D32" s="90">
        <v>0</v>
      </c>
      <c r="E32" s="90">
        <v>0</v>
      </c>
      <c r="F32" s="90">
        <v>0</v>
      </c>
      <c r="G32" s="92">
        <v>0</v>
      </c>
      <c r="H32" s="258"/>
      <c r="J32" s="265"/>
      <c r="K32" s="265"/>
      <c r="L32" s="265"/>
    </row>
    <row r="33" spans="1:12" ht="18">
      <c r="A33" s="6">
        <v>1</v>
      </c>
      <c r="B33" s="7" t="s">
        <v>226</v>
      </c>
      <c r="C33" s="93">
        <v>0</v>
      </c>
      <c r="D33" s="93">
        <v>0</v>
      </c>
      <c r="E33" s="93"/>
      <c r="F33" s="92">
        <v>0</v>
      </c>
      <c r="G33" s="92">
        <v>0</v>
      </c>
      <c r="H33" s="259"/>
    </row>
    <row r="34" spans="1:12" ht="36">
      <c r="A34" s="6">
        <v>2</v>
      </c>
      <c r="B34" s="7" t="s">
        <v>66</v>
      </c>
      <c r="C34" s="93">
        <v>0</v>
      </c>
      <c r="D34" s="93">
        <v>0</v>
      </c>
      <c r="E34" s="93">
        <v>0</v>
      </c>
      <c r="F34" s="92">
        <v>0</v>
      </c>
      <c r="G34" s="92">
        <v>0</v>
      </c>
      <c r="H34" s="259"/>
    </row>
    <row r="35" spans="1:12" s="12" customFormat="1" ht="18">
      <c r="A35" s="36" t="s">
        <v>10</v>
      </c>
      <c r="B35" s="14" t="s">
        <v>349</v>
      </c>
      <c r="C35" s="90">
        <v>0</v>
      </c>
      <c r="D35" s="90">
        <v>0</v>
      </c>
      <c r="E35" s="90">
        <v>0</v>
      </c>
      <c r="F35" s="91"/>
      <c r="G35" s="91"/>
      <c r="H35" s="258"/>
      <c r="J35" s="265"/>
      <c r="K35" s="265"/>
      <c r="L35" s="265"/>
    </row>
    <row r="36" spans="1:12" s="12" customFormat="1" ht="18">
      <c r="A36" s="36" t="s">
        <v>11</v>
      </c>
      <c r="B36" s="250" t="s">
        <v>350</v>
      </c>
      <c r="C36" s="90">
        <v>0</v>
      </c>
      <c r="D36" s="85">
        <v>14371.154192</v>
      </c>
      <c r="E36" s="90">
        <v>0</v>
      </c>
      <c r="F36" s="91"/>
      <c r="G36" s="91"/>
      <c r="H36" s="258"/>
      <c r="J36" s="265"/>
      <c r="K36" s="265"/>
      <c r="L36" s="265"/>
    </row>
    <row r="37" spans="1:12" s="12" customFormat="1" ht="18">
      <c r="A37" s="36" t="s">
        <v>23</v>
      </c>
      <c r="B37" s="14" t="s">
        <v>67</v>
      </c>
      <c r="C37" s="90">
        <v>0</v>
      </c>
      <c r="D37" s="85">
        <v>163167.48257732499</v>
      </c>
      <c r="E37" s="90">
        <v>0</v>
      </c>
      <c r="F37" s="10">
        <v>-321992</v>
      </c>
      <c r="G37" s="91">
        <v>0</v>
      </c>
      <c r="H37" s="258"/>
      <c r="J37" s="265"/>
      <c r="K37" s="265"/>
      <c r="L37" s="265"/>
    </row>
    <row r="38" spans="1:12" s="12" customFormat="1" ht="18">
      <c r="A38" s="36" t="s">
        <v>17</v>
      </c>
      <c r="B38" s="14" t="s">
        <v>109</v>
      </c>
      <c r="C38" s="90">
        <v>0</v>
      </c>
      <c r="D38" s="90">
        <v>0</v>
      </c>
      <c r="E38" s="90">
        <v>0</v>
      </c>
      <c r="F38" s="91">
        <v>0</v>
      </c>
      <c r="G38" s="91">
        <v>0</v>
      </c>
      <c r="H38" s="258"/>
      <c r="I38" s="13"/>
      <c r="J38" s="265"/>
      <c r="K38" s="265"/>
      <c r="L38" s="265"/>
    </row>
    <row r="39" spans="1:12" s="12" customFormat="1" ht="18">
      <c r="A39" s="36" t="s">
        <v>16</v>
      </c>
      <c r="B39" s="14" t="s">
        <v>102</v>
      </c>
      <c r="C39" s="90">
        <v>0</v>
      </c>
      <c r="D39" s="90">
        <v>0</v>
      </c>
      <c r="E39" s="90">
        <v>0</v>
      </c>
      <c r="F39" s="91">
        <v>0</v>
      </c>
      <c r="G39" s="91">
        <v>0</v>
      </c>
      <c r="H39" s="258"/>
      <c r="J39" s="265"/>
      <c r="K39" s="265"/>
      <c r="L39" s="265"/>
    </row>
    <row r="40" spans="1:12" ht="18" hidden="1">
      <c r="A40" s="6" t="s">
        <v>3</v>
      </c>
      <c r="B40" s="7" t="s">
        <v>68</v>
      </c>
      <c r="C40" s="86"/>
      <c r="D40" s="86"/>
      <c r="E40" s="86"/>
      <c r="F40" s="87"/>
      <c r="G40" s="84"/>
      <c r="H40" s="259"/>
    </row>
    <row r="41" spans="1:12" ht="36" hidden="1">
      <c r="A41" s="6" t="s">
        <v>4</v>
      </c>
      <c r="B41" s="7" t="s">
        <v>69</v>
      </c>
      <c r="C41" s="86"/>
      <c r="D41" s="86"/>
      <c r="E41" s="86"/>
      <c r="F41" s="87"/>
      <c r="G41" s="84"/>
      <c r="H41" s="259"/>
    </row>
    <row r="42" spans="1:12" s="12" customFormat="1" ht="18">
      <c r="A42" s="36" t="s">
        <v>15</v>
      </c>
      <c r="B42" s="14" t="s">
        <v>103</v>
      </c>
      <c r="C42" s="90">
        <v>0</v>
      </c>
      <c r="D42" s="90">
        <v>0</v>
      </c>
      <c r="E42" s="90">
        <v>0</v>
      </c>
      <c r="F42" s="91">
        <v>0</v>
      </c>
      <c r="G42" s="92">
        <v>0</v>
      </c>
      <c r="H42" s="258"/>
      <c r="J42" s="265"/>
      <c r="K42" s="265"/>
      <c r="L42" s="265"/>
    </row>
    <row r="43" spans="1:12" ht="18" hidden="1">
      <c r="A43" s="6" t="s">
        <v>3</v>
      </c>
      <c r="B43" s="7" t="s">
        <v>70</v>
      </c>
      <c r="C43" s="86"/>
      <c r="D43" s="86"/>
      <c r="E43" s="86"/>
      <c r="F43" s="87"/>
      <c r="G43" s="84"/>
      <c r="H43" s="259"/>
    </row>
    <row r="44" spans="1:12" ht="18" hidden="1">
      <c r="A44" s="6" t="s">
        <v>4</v>
      </c>
      <c r="B44" s="7" t="s">
        <v>71</v>
      </c>
      <c r="C44" s="86"/>
      <c r="D44" s="86"/>
      <c r="E44" s="89"/>
      <c r="F44" s="87"/>
      <c r="G44" s="84"/>
      <c r="H44" s="259"/>
    </row>
    <row r="45" spans="1:12" s="12" customFormat="1">
      <c r="A45" s="28"/>
      <c r="B45" s="246"/>
      <c r="C45" s="247"/>
      <c r="D45" s="247"/>
      <c r="E45" s="248"/>
      <c r="F45" s="247"/>
      <c r="G45" s="249"/>
      <c r="H45" s="261"/>
      <c r="J45" s="265"/>
      <c r="K45" s="265"/>
      <c r="L45" s="265"/>
    </row>
    <row r="46" spans="1:12">
      <c r="E46" s="270"/>
    </row>
    <row r="47" spans="1:12" ht="18" customHeight="1"/>
    <row r="48" spans="1:12">
      <c r="E48" s="8"/>
    </row>
    <row r="49" ht="19.5" customHeight="1"/>
  </sheetData>
  <mergeCells count="13">
    <mergeCell ref="A1:B1"/>
    <mergeCell ref="A4:G4"/>
    <mergeCell ref="A5:G5"/>
    <mergeCell ref="A7:G7"/>
    <mergeCell ref="A8:A9"/>
    <mergeCell ref="B8:B9"/>
    <mergeCell ref="C8:C9"/>
    <mergeCell ref="D8:D9"/>
    <mergeCell ref="E8:E9"/>
    <mergeCell ref="F8:G8"/>
    <mergeCell ref="E1:G1"/>
    <mergeCell ref="E2:G2"/>
    <mergeCell ref="A2:B2"/>
  </mergeCells>
  <pageMargins left="0.47244094488188981" right="0" top="0.55118110236220474" bottom="0.39370078740157483" header="0.31496062992125984" footer="0.31496062992125984"/>
  <pageSetup paperSize="9" scale="87"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87"/>
  <sheetViews>
    <sheetView topLeftCell="A57" zoomScaleNormal="100" workbookViewId="0">
      <selection activeCell="A2" sqref="A2:G82"/>
    </sheetView>
  </sheetViews>
  <sheetFormatPr baseColWidth="10" defaultColWidth="8.83203125" defaultRowHeight="13"/>
  <cols>
    <col min="1" max="1" width="42.1640625" style="58" customWidth="1"/>
    <col min="2" max="3" width="11.83203125" style="58" customWidth="1"/>
    <col min="4" max="6" width="11.6640625" style="58" customWidth="1"/>
    <col min="7" max="7" width="10.6640625" style="58" bestFit="1" customWidth="1"/>
    <col min="8" max="9" width="9.1640625" style="96"/>
    <col min="10" max="252" width="9.1640625" style="58"/>
    <col min="253" max="253" width="42.1640625" style="58" customWidth="1"/>
    <col min="254" max="255" width="11.83203125" style="58" customWidth="1"/>
    <col min="256" max="259" width="11.6640625" style="58" customWidth="1"/>
    <col min="260" max="263" width="0" style="58" hidden="1" customWidth="1"/>
    <col min="264" max="508" width="9.1640625" style="58"/>
    <col min="509" max="509" width="42.1640625" style="58" customWidth="1"/>
    <col min="510" max="511" width="11.83203125" style="58" customWidth="1"/>
    <col min="512" max="515" width="11.6640625" style="58" customWidth="1"/>
    <col min="516" max="519" width="0" style="58" hidden="1" customWidth="1"/>
    <col min="520" max="764" width="9.1640625" style="58"/>
    <col min="765" max="765" width="42.1640625" style="58" customWidth="1"/>
    <col min="766" max="767" width="11.83203125" style="58" customWidth="1"/>
    <col min="768" max="771" width="11.6640625" style="58" customWidth="1"/>
    <col min="772" max="775" width="0" style="58" hidden="1" customWidth="1"/>
    <col min="776" max="1020" width="9.1640625" style="58"/>
    <col min="1021" max="1021" width="42.1640625" style="58" customWidth="1"/>
    <col min="1022" max="1023" width="11.83203125" style="58" customWidth="1"/>
    <col min="1024" max="1027" width="11.6640625" style="58" customWidth="1"/>
    <col min="1028" max="1031" width="0" style="58" hidden="1" customWidth="1"/>
    <col min="1032" max="1276" width="9.1640625" style="58"/>
    <col min="1277" max="1277" width="42.1640625" style="58" customWidth="1"/>
    <col min="1278" max="1279" width="11.83203125" style="58" customWidth="1"/>
    <col min="1280" max="1283" width="11.6640625" style="58" customWidth="1"/>
    <col min="1284" max="1287" width="0" style="58" hidden="1" customWidth="1"/>
    <col min="1288" max="1532" width="9.1640625" style="58"/>
    <col min="1533" max="1533" width="42.1640625" style="58" customWidth="1"/>
    <col min="1534" max="1535" width="11.83203125" style="58" customWidth="1"/>
    <col min="1536" max="1539" width="11.6640625" style="58" customWidth="1"/>
    <col min="1540" max="1543" width="0" style="58" hidden="1" customWidth="1"/>
    <col min="1544" max="1788" width="9.1640625" style="58"/>
    <col min="1789" max="1789" width="42.1640625" style="58" customWidth="1"/>
    <col min="1790" max="1791" width="11.83203125" style="58" customWidth="1"/>
    <col min="1792" max="1795" width="11.6640625" style="58" customWidth="1"/>
    <col min="1796" max="1799" width="0" style="58" hidden="1" customWidth="1"/>
    <col min="1800" max="2044" width="9.1640625" style="58"/>
    <col min="2045" max="2045" width="42.1640625" style="58" customWidth="1"/>
    <col min="2046" max="2047" width="11.83203125" style="58" customWidth="1"/>
    <col min="2048" max="2051" width="11.6640625" style="58" customWidth="1"/>
    <col min="2052" max="2055" width="0" style="58" hidden="1" customWidth="1"/>
    <col min="2056" max="2300" width="9.1640625" style="58"/>
    <col min="2301" max="2301" width="42.1640625" style="58" customWidth="1"/>
    <col min="2302" max="2303" width="11.83203125" style="58" customWidth="1"/>
    <col min="2304" max="2307" width="11.6640625" style="58" customWidth="1"/>
    <col min="2308" max="2311" width="0" style="58" hidden="1" customWidth="1"/>
    <col min="2312" max="2556" width="9.1640625" style="58"/>
    <col min="2557" max="2557" width="42.1640625" style="58" customWidth="1"/>
    <col min="2558" max="2559" width="11.83203125" style="58" customWidth="1"/>
    <col min="2560" max="2563" width="11.6640625" style="58" customWidth="1"/>
    <col min="2564" max="2567" width="0" style="58" hidden="1" customWidth="1"/>
    <col min="2568" max="2812" width="9.1640625" style="58"/>
    <col min="2813" max="2813" width="42.1640625" style="58" customWidth="1"/>
    <col min="2814" max="2815" width="11.83203125" style="58" customWidth="1"/>
    <col min="2816" max="2819" width="11.6640625" style="58" customWidth="1"/>
    <col min="2820" max="2823" width="0" style="58" hidden="1" customWidth="1"/>
    <col min="2824" max="3068" width="9.1640625" style="58"/>
    <col min="3069" max="3069" width="42.1640625" style="58" customWidth="1"/>
    <col min="3070" max="3071" width="11.83203125" style="58" customWidth="1"/>
    <col min="3072" max="3075" width="11.6640625" style="58" customWidth="1"/>
    <col min="3076" max="3079" width="0" style="58" hidden="1" customWidth="1"/>
    <col min="3080" max="3324" width="9.1640625" style="58"/>
    <col min="3325" max="3325" width="42.1640625" style="58" customWidth="1"/>
    <col min="3326" max="3327" width="11.83203125" style="58" customWidth="1"/>
    <col min="3328" max="3331" width="11.6640625" style="58" customWidth="1"/>
    <col min="3332" max="3335" width="0" style="58" hidden="1" customWidth="1"/>
    <col min="3336" max="3580" width="9.1640625" style="58"/>
    <col min="3581" max="3581" width="42.1640625" style="58" customWidth="1"/>
    <col min="3582" max="3583" width="11.83203125" style="58" customWidth="1"/>
    <col min="3584" max="3587" width="11.6640625" style="58" customWidth="1"/>
    <col min="3588" max="3591" width="0" style="58" hidden="1" customWidth="1"/>
    <col min="3592" max="3836" width="9.1640625" style="58"/>
    <col min="3837" max="3837" width="42.1640625" style="58" customWidth="1"/>
    <col min="3838" max="3839" width="11.83203125" style="58" customWidth="1"/>
    <col min="3840" max="3843" width="11.6640625" style="58" customWidth="1"/>
    <col min="3844" max="3847" width="0" style="58" hidden="1" customWidth="1"/>
    <col min="3848" max="4092" width="9.1640625" style="58"/>
    <col min="4093" max="4093" width="42.1640625" style="58" customWidth="1"/>
    <col min="4094" max="4095" width="11.83203125" style="58" customWidth="1"/>
    <col min="4096" max="4099" width="11.6640625" style="58" customWidth="1"/>
    <col min="4100" max="4103" width="0" style="58" hidden="1" customWidth="1"/>
    <col min="4104" max="4348" width="9.1640625" style="58"/>
    <col min="4349" max="4349" width="42.1640625" style="58" customWidth="1"/>
    <col min="4350" max="4351" width="11.83203125" style="58" customWidth="1"/>
    <col min="4352" max="4355" width="11.6640625" style="58" customWidth="1"/>
    <col min="4356" max="4359" width="0" style="58" hidden="1" customWidth="1"/>
    <col min="4360" max="4604" width="9.1640625" style="58"/>
    <col min="4605" max="4605" width="42.1640625" style="58" customWidth="1"/>
    <col min="4606" max="4607" width="11.83203125" style="58" customWidth="1"/>
    <col min="4608" max="4611" width="11.6640625" style="58" customWidth="1"/>
    <col min="4612" max="4615" width="0" style="58" hidden="1" customWidth="1"/>
    <col min="4616" max="4860" width="9.1640625" style="58"/>
    <col min="4861" max="4861" width="42.1640625" style="58" customWidth="1"/>
    <col min="4862" max="4863" width="11.83203125" style="58" customWidth="1"/>
    <col min="4864" max="4867" width="11.6640625" style="58" customWidth="1"/>
    <col min="4868" max="4871" width="0" style="58" hidden="1" customWidth="1"/>
    <col min="4872" max="5116" width="9.1640625" style="58"/>
    <col min="5117" max="5117" width="42.1640625" style="58" customWidth="1"/>
    <col min="5118" max="5119" width="11.83203125" style="58" customWidth="1"/>
    <col min="5120" max="5123" width="11.6640625" style="58" customWidth="1"/>
    <col min="5124" max="5127" width="0" style="58" hidden="1" customWidth="1"/>
    <col min="5128" max="5372" width="9.1640625" style="58"/>
    <col min="5373" max="5373" width="42.1640625" style="58" customWidth="1"/>
    <col min="5374" max="5375" width="11.83203125" style="58" customWidth="1"/>
    <col min="5376" max="5379" width="11.6640625" style="58" customWidth="1"/>
    <col min="5380" max="5383" width="0" style="58" hidden="1" customWidth="1"/>
    <col min="5384" max="5628" width="9.1640625" style="58"/>
    <col min="5629" max="5629" width="42.1640625" style="58" customWidth="1"/>
    <col min="5630" max="5631" width="11.83203125" style="58" customWidth="1"/>
    <col min="5632" max="5635" width="11.6640625" style="58" customWidth="1"/>
    <col min="5636" max="5639" width="0" style="58" hidden="1" customWidth="1"/>
    <col min="5640" max="5884" width="9.1640625" style="58"/>
    <col min="5885" max="5885" width="42.1640625" style="58" customWidth="1"/>
    <col min="5886" max="5887" width="11.83203125" style="58" customWidth="1"/>
    <col min="5888" max="5891" width="11.6640625" style="58" customWidth="1"/>
    <col min="5892" max="5895" width="0" style="58" hidden="1" customWidth="1"/>
    <col min="5896" max="6140" width="9.1640625" style="58"/>
    <col min="6141" max="6141" width="42.1640625" style="58" customWidth="1"/>
    <col min="6142" max="6143" width="11.83203125" style="58" customWidth="1"/>
    <col min="6144" max="6147" width="11.6640625" style="58" customWidth="1"/>
    <col min="6148" max="6151" width="0" style="58" hidden="1" customWidth="1"/>
    <col min="6152" max="6396" width="9.1640625" style="58"/>
    <col min="6397" max="6397" width="42.1640625" style="58" customWidth="1"/>
    <col min="6398" max="6399" width="11.83203125" style="58" customWidth="1"/>
    <col min="6400" max="6403" width="11.6640625" style="58" customWidth="1"/>
    <col min="6404" max="6407" width="0" style="58" hidden="1" customWidth="1"/>
    <col min="6408" max="6652" width="9.1640625" style="58"/>
    <col min="6653" max="6653" width="42.1640625" style="58" customWidth="1"/>
    <col min="6654" max="6655" width="11.83203125" style="58" customWidth="1"/>
    <col min="6656" max="6659" width="11.6640625" style="58" customWidth="1"/>
    <col min="6660" max="6663" width="0" style="58" hidden="1" customWidth="1"/>
    <col min="6664" max="6908" width="9.1640625" style="58"/>
    <col min="6909" max="6909" width="42.1640625" style="58" customWidth="1"/>
    <col min="6910" max="6911" width="11.83203125" style="58" customWidth="1"/>
    <col min="6912" max="6915" width="11.6640625" style="58" customWidth="1"/>
    <col min="6916" max="6919" width="0" style="58" hidden="1" customWidth="1"/>
    <col min="6920" max="7164" width="9.1640625" style="58"/>
    <col min="7165" max="7165" width="42.1640625" style="58" customWidth="1"/>
    <col min="7166" max="7167" width="11.83203125" style="58" customWidth="1"/>
    <col min="7168" max="7171" width="11.6640625" style="58" customWidth="1"/>
    <col min="7172" max="7175" width="0" style="58" hidden="1" customWidth="1"/>
    <col min="7176" max="7420" width="9.1640625" style="58"/>
    <col min="7421" max="7421" width="42.1640625" style="58" customWidth="1"/>
    <col min="7422" max="7423" width="11.83203125" style="58" customWidth="1"/>
    <col min="7424" max="7427" width="11.6640625" style="58" customWidth="1"/>
    <col min="7428" max="7431" width="0" style="58" hidden="1" customWidth="1"/>
    <col min="7432" max="7676" width="9.1640625" style="58"/>
    <col min="7677" max="7677" width="42.1640625" style="58" customWidth="1"/>
    <col min="7678" max="7679" width="11.83203125" style="58" customWidth="1"/>
    <col min="7680" max="7683" width="11.6640625" style="58" customWidth="1"/>
    <col min="7684" max="7687" width="0" style="58" hidden="1" customWidth="1"/>
    <col min="7688" max="7932" width="9.1640625" style="58"/>
    <col min="7933" max="7933" width="42.1640625" style="58" customWidth="1"/>
    <col min="7934" max="7935" width="11.83203125" style="58" customWidth="1"/>
    <col min="7936" max="7939" width="11.6640625" style="58" customWidth="1"/>
    <col min="7940" max="7943" width="0" style="58" hidden="1" customWidth="1"/>
    <col min="7944" max="8188" width="9.1640625" style="58"/>
    <col min="8189" max="8189" width="42.1640625" style="58" customWidth="1"/>
    <col min="8190" max="8191" width="11.83203125" style="58" customWidth="1"/>
    <col min="8192" max="8195" width="11.6640625" style="58" customWidth="1"/>
    <col min="8196" max="8199" width="0" style="58" hidden="1" customWidth="1"/>
    <col min="8200" max="8444" width="9.1640625" style="58"/>
    <col min="8445" max="8445" width="42.1640625" style="58" customWidth="1"/>
    <col min="8446" max="8447" width="11.83203125" style="58" customWidth="1"/>
    <col min="8448" max="8451" width="11.6640625" style="58" customWidth="1"/>
    <col min="8452" max="8455" width="0" style="58" hidden="1" customWidth="1"/>
    <col min="8456" max="8700" width="9.1640625" style="58"/>
    <col min="8701" max="8701" width="42.1640625" style="58" customWidth="1"/>
    <col min="8702" max="8703" width="11.83203125" style="58" customWidth="1"/>
    <col min="8704" max="8707" width="11.6640625" style="58" customWidth="1"/>
    <col min="8708" max="8711" width="0" style="58" hidden="1" customWidth="1"/>
    <col min="8712" max="8956" width="9.1640625" style="58"/>
    <col min="8957" max="8957" width="42.1640625" style="58" customWidth="1"/>
    <col min="8958" max="8959" width="11.83203125" style="58" customWidth="1"/>
    <col min="8960" max="8963" width="11.6640625" style="58" customWidth="1"/>
    <col min="8964" max="8967" width="0" style="58" hidden="1" customWidth="1"/>
    <col min="8968" max="9212" width="9.1640625" style="58"/>
    <col min="9213" max="9213" width="42.1640625" style="58" customWidth="1"/>
    <col min="9214" max="9215" width="11.83203125" style="58" customWidth="1"/>
    <col min="9216" max="9219" width="11.6640625" style="58" customWidth="1"/>
    <col min="9220" max="9223" width="0" style="58" hidden="1" customWidth="1"/>
    <col min="9224" max="9468" width="9.1640625" style="58"/>
    <col min="9469" max="9469" width="42.1640625" style="58" customWidth="1"/>
    <col min="9470" max="9471" width="11.83203125" style="58" customWidth="1"/>
    <col min="9472" max="9475" width="11.6640625" style="58" customWidth="1"/>
    <col min="9476" max="9479" width="0" style="58" hidden="1" customWidth="1"/>
    <col min="9480" max="9724" width="9.1640625" style="58"/>
    <col min="9725" max="9725" width="42.1640625" style="58" customWidth="1"/>
    <col min="9726" max="9727" width="11.83203125" style="58" customWidth="1"/>
    <col min="9728" max="9731" width="11.6640625" style="58" customWidth="1"/>
    <col min="9732" max="9735" width="0" style="58" hidden="1" customWidth="1"/>
    <col min="9736" max="9980" width="9.1640625" style="58"/>
    <col min="9981" max="9981" width="42.1640625" style="58" customWidth="1"/>
    <col min="9982" max="9983" width="11.83203125" style="58" customWidth="1"/>
    <col min="9984" max="9987" width="11.6640625" style="58" customWidth="1"/>
    <col min="9988" max="9991" width="0" style="58" hidden="1" customWidth="1"/>
    <col min="9992" max="10236" width="9.1640625" style="58"/>
    <col min="10237" max="10237" width="42.1640625" style="58" customWidth="1"/>
    <col min="10238" max="10239" width="11.83203125" style="58" customWidth="1"/>
    <col min="10240" max="10243" width="11.6640625" style="58" customWidth="1"/>
    <col min="10244" max="10247" width="0" style="58" hidden="1" customWidth="1"/>
    <col min="10248" max="10492" width="9.1640625" style="58"/>
    <col min="10493" max="10493" width="42.1640625" style="58" customWidth="1"/>
    <col min="10494" max="10495" width="11.83203125" style="58" customWidth="1"/>
    <col min="10496" max="10499" width="11.6640625" style="58" customWidth="1"/>
    <col min="10500" max="10503" width="0" style="58" hidden="1" customWidth="1"/>
    <col min="10504" max="10748" width="9.1640625" style="58"/>
    <col min="10749" max="10749" width="42.1640625" style="58" customWidth="1"/>
    <col min="10750" max="10751" width="11.83203125" style="58" customWidth="1"/>
    <col min="10752" max="10755" width="11.6640625" style="58" customWidth="1"/>
    <col min="10756" max="10759" width="0" style="58" hidden="1" customWidth="1"/>
    <col min="10760" max="11004" width="9.1640625" style="58"/>
    <col min="11005" max="11005" width="42.1640625" style="58" customWidth="1"/>
    <col min="11006" max="11007" width="11.83203125" style="58" customWidth="1"/>
    <col min="11008" max="11011" width="11.6640625" style="58" customWidth="1"/>
    <col min="11012" max="11015" width="0" style="58" hidden="1" customWidth="1"/>
    <col min="11016" max="11260" width="9.1640625" style="58"/>
    <col min="11261" max="11261" width="42.1640625" style="58" customWidth="1"/>
    <col min="11262" max="11263" width="11.83203125" style="58" customWidth="1"/>
    <col min="11264" max="11267" width="11.6640625" style="58" customWidth="1"/>
    <col min="11268" max="11271" width="0" style="58" hidden="1" customWidth="1"/>
    <col min="11272" max="11516" width="9.1640625" style="58"/>
    <col min="11517" max="11517" width="42.1640625" style="58" customWidth="1"/>
    <col min="11518" max="11519" width="11.83203125" style="58" customWidth="1"/>
    <col min="11520" max="11523" width="11.6640625" style="58" customWidth="1"/>
    <col min="11524" max="11527" width="0" style="58" hidden="1" customWidth="1"/>
    <col min="11528" max="11772" width="9.1640625" style="58"/>
    <col min="11773" max="11773" width="42.1640625" style="58" customWidth="1"/>
    <col min="11774" max="11775" width="11.83203125" style="58" customWidth="1"/>
    <col min="11776" max="11779" width="11.6640625" style="58" customWidth="1"/>
    <col min="11780" max="11783" width="0" style="58" hidden="1" customWidth="1"/>
    <col min="11784" max="12028" width="9.1640625" style="58"/>
    <col min="12029" max="12029" width="42.1640625" style="58" customWidth="1"/>
    <col min="12030" max="12031" width="11.83203125" style="58" customWidth="1"/>
    <col min="12032" max="12035" width="11.6640625" style="58" customWidth="1"/>
    <col min="12036" max="12039" width="0" style="58" hidden="1" customWidth="1"/>
    <col min="12040" max="12284" width="9.1640625" style="58"/>
    <col min="12285" max="12285" width="42.1640625" style="58" customWidth="1"/>
    <col min="12286" max="12287" width="11.83203125" style="58" customWidth="1"/>
    <col min="12288" max="12291" width="11.6640625" style="58" customWidth="1"/>
    <col min="12292" max="12295" width="0" style="58" hidden="1" customWidth="1"/>
    <col min="12296" max="12540" width="9.1640625" style="58"/>
    <col min="12541" max="12541" width="42.1640625" style="58" customWidth="1"/>
    <col min="12542" max="12543" width="11.83203125" style="58" customWidth="1"/>
    <col min="12544" max="12547" width="11.6640625" style="58" customWidth="1"/>
    <col min="12548" max="12551" width="0" style="58" hidden="1" customWidth="1"/>
    <col min="12552" max="12796" width="9.1640625" style="58"/>
    <col min="12797" max="12797" width="42.1640625" style="58" customWidth="1"/>
    <col min="12798" max="12799" width="11.83203125" style="58" customWidth="1"/>
    <col min="12800" max="12803" width="11.6640625" style="58" customWidth="1"/>
    <col min="12804" max="12807" width="0" style="58" hidden="1" customWidth="1"/>
    <col min="12808" max="13052" width="9.1640625" style="58"/>
    <col min="13053" max="13053" width="42.1640625" style="58" customWidth="1"/>
    <col min="13054" max="13055" width="11.83203125" style="58" customWidth="1"/>
    <col min="13056" max="13059" width="11.6640625" style="58" customWidth="1"/>
    <col min="13060" max="13063" width="0" style="58" hidden="1" customWidth="1"/>
    <col min="13064" max="13308" width="9.1640625" style="58"/>
    <col min="13309" max="13309" width="42.1640625" style="58" customWidth="1"/>
    <col min="13310" max="13311" width="11.83203125" style="58" customWidth="1"/>
    <col min="13312" max="13315" width="11.6640625" style="58" customWidth="1"/>
    <col min="13316" max="13319" width="0" style="58" hidden="1" customWidth="1"/>
    <col min="13320" max="13564" width="9.1640625" style="58"/>
    <col min="13565" max="13565" width="42.1640625" style="58" customWidth="1"/>
    <col min="13566" max="13567" width="11.83203125" style="58" customWidth="1"/>
    <col min="13568" max="13571" width="11.6640625" style="58" customWidth="1"/>
    <col min="13572" max="13575" width="0" style="58" hidden="1" customWidth="1"/>
    <col min="13576" max="13820" width="9.1640625" style="58"/>
    <col min="13821" max="13821" width="42.1640625" style="58" customWidth="1"/>
    <col min="13822" max="13823" width="11.83203125" style="58" customWidth="1"/>
    <col min="13824" max="13827" width="11.6640625" style="58" customWidth="1"/>
    <col min="13828" max="13831" width="0" style="58" hidden="1" customWidth="1"/>
    <col min="13832" max="14076" width="9.1640625" style="58"/>
    <col min="14077" max="14077" width="42.1640625" style="58" customWidth="1"/>
    <col min="14078" max="14079" width="11.83203125" style="58" customWidth="1"/>
    <col min="14080" max="14083" width="11.6640625" style="58" customWidth="1"/>
    <col min="14084" max="14087" width="0" style="58" hidden="1" customWidth="1"/>
    <col min="14088" max="14332" width="9.1640625" style="58"/>
    <col min="14333" max="14333" width="42.1640625" style="58" customWidth="1"/>
    <col min="14334" max="14335" width="11.83203125" style="58" customWidth="1"/>
    <col min="14336" max="14339" width="11.6640625" style="58" customWidth="1"/>
    <col min="14340" max="14343" width="0" style="58" hidden="1" customWidth="1"/>
    <col min="14344" max="14588" width="9.1640625" style="58"/>
    <col min="14589" max="14589" width="42.1640625" style="58" customWidth="1"/>
    <col min="14590" max="14591" width="11.83203125" style="58" customWidth="1"/>
    <col min="14592" max="14595" width="11.6640625" style="58" customWidth="1"/>
    <col min="14596" max="14599" width="0" style="58" hidden="1" customWidth="1"/>
    <col min="14600" max="14844" width="9.1640625" style="58"/>
    <col min="14845" max="14845" width="42.1640625" style="58" customWidth="1"/>
    <col min="14846" max="14847" width="11.83203125" style="58" customWidth="1"/>
    <col min="14848" max="14851" width="11.6640625" style="58" customWidth="1"/>
    <col min="14852" max="14855" width="0" style="58" hidden="1" customWidth="1"/>
    <col min="14856" max="15100" width="9.1640625" style="58"/>
    <col min="15101" max="15101" width="42.1640625" style="58" customWidth="1"/>
    <col min="15102" max="15103" width="11.83203125" style="58" customWidth="1"/>
    <col min="15104" max="15107" width="11.6640625" style="58" customWidth="1"/>
    <col min="15108" max="15111" width="0" style="58" hidden="1" customWidth="1"/>
    <col min="15112" max="15356" width="9.1640625" style="58"/>
    <col min="15357" max="15357" width="42.1640625" style="58" customWidth="1"/>
    <col min="15358" max="15359" width="11.83203125" style="58" customWidth="1"/>
    <col min="15360" max="15363" width="11.6640625" style="58" customWidth="1"/>
    <col min="15364" max="15367" width="0" style="58" hidden="1" customWidth="1"/>
    <col min="15368" max="15612" width="9.1640625" style="58"/>
    <col min="15613" max="15613" width="42.1640625" style="58" customWidth="1"/>
    <col min="15614" max="15615" width="11.83203125" style="58" customWidth="1"/>
    <col min="15616" max="15619" width="11.6640625" style="58" customWidth="1"/>
    <col min="15620" max="15623" width="0" style="58" hidden="1" customWidth="1"/>
    <col min="15624" max="15868" width="9.1640625" style="58"/>
    <col min="15869" max="15869" width="42.1640625" style="58" customWidth="1"/>
    <col min="15870" max="15871" width="11.83203125" style="58" customWidth="1"/>
    <col min="15872" max="15875" width="11.6640625" style="58" customWidth="1"/>
    <col min="15876" max="15879" width="0" style="58" hidden="1" customWidth="1"/>
    <col min="15880" max="16124" width="9.1640625" style="58"/>
    <col min="16125" max="16125" width="42.1640625" style="58" customWidth="1"/>
    <col min="16126" max="16127" width="11.83203125" style="58" customWidth="1"/>
    <col min="16128" max="16131" width="11.6640625" style="58" customWidth="1"/>
    <col min="16132" max="16135" width="0" style="58" hidden="1" customWidth="1"/>
    <col min="16136" max="16384" width="9.1640625" style="58"/>
  </cols>
  <sheetData>
    <row r="1" spans="1:11" ht="12.75" hidden="1" customHeight="1">
      <c r="A1" s="56" t="s">
        <v>116</v>
      </c>
      <c r="B1" s="57"/>
      <c r="D1" s="79"/>
    </row>
    <row r="2" spans="1:11" ht="16">
      <c r="A2" s="326" t="s">
        <v>378</v>
      </c>
      <c r="B2" s="55"/>
      <c r="C2" s="80"/>
      <c r="D2" s="80"/>
      <c r="E2" s="619" t="s">
        <v>207</v>
      </c>
      <c r="F2" s="619"/>
      <c r="G2" s="619"/>
    </row>
    <row r="3" spans="1:11" ht="16">
      <c r="A3" s="274" t="s">
        <v>379</v>
      </c>
      <c r="B3" s="327"/>
      <c r="C3" s="80"/>
      <c r="D3" s="80"/>
      <c r="E3" s="620" t="s">
        <v>271</v>
      </c>
      <c r="F3" s="620"/>
      <c r="G3" s="620"/>
    </row>
    <row r="4" spans="1:11" s="163" customFormat="1" ht="10">
      <c r="A4" s="159"/>
      <c r="B4" s="159"/>
      <c r="C4" s="160"/>
      <c r="D4" s="160"/>
      <c r="E4" s="160"/>
      <c r="F4" s="161"/>
      <c r="G4" s="161"/>
      <c r="H4" s="162"/>
      <c r="I4" s="162"/>
    </row>
    <row r="5" spans="1:11" ht="21.75" customHeight="1">
      <c r="A5" s="621" t="s">
        <v>466</v>
      </c>
      <c r="B5" s="621"/>
      <c r="C5" s="621"/>
      <c r="D5" s="621"/>
      <c r="E5" s="621"/>
      <c r="F5" s="621"/>
      <c r="G5" s="621"/>
    </row>
    <row r="6" spans="1:11" ht="16">
      <c r="A6" s="613" t="str">
        <f>+'15'!A5:G5</f>
        <v>(Ban hành kèm theo NQ số : ….../NQ-HĐND ngày …. /12/2024 của HĐND thị xã Điện Bàn)</v>
      </c>
      <c r="B6" s="613"/>
      <c r="C6" s="613"/>
      <c r="D6" s="613"/>
      <c r="E6" s="613"/>
      <c r="F6" s="613"/>
      <c r="G6" s="613"/>
    </row>
    <row r="7" spans="1:11" s="179" customFormat="1" ht="8">
      <c r="A7" s="177"/>
      <c r="B7" s="177"/>
      <c r="C7" s="177"/>
      <c r="D7" s="177"/>
      <c r="E7" s="177"/>
      <c r="F7" s="177"/>
      <c r="G7" s="177"/>
      <c r="H7" s="178"/>
      <c r="I7" s="178"/>
    </row>
    <row r="8" spans="1:11" ht="16">
      <c r="A8" s="59"/>
      <c r="B8" s="60"/>
      <c r="C8" s="71"/>
      <c r="D8" s="60"/>
      <c r="E8" s="70">
        <v>574725.10000000009</v>
      </c>
      <c r="F8" s="627" t="s">
        <v>113</v>
      </c>
      <c r="G8" s="627"/>
    </row>
    <row r="9" spans="1:11" ht="48.75" customHeight="1">
      <c r="A9" s="622" t="s">
        <v>121</v>
      </c>
      <c r="B9" s="623" t="s">
        <v>467</v>
      </c>
      <c r="C9" s="624"/>
      <c r="D9" s="625" t="s">
        <v>468</v>
      </c>
      <c r="E9" s="626"/>
      <c r="F9" s="625" t="s">
        <v>471</v>
      </c>
      <c r="G9" s="626"/>
    </row>
    <row r="10" spans="1:11" ht="78" customHeight="1">
      <c r="A10" s="622"/>
      <c r="B10" s="268" t="s">
        <v>136</v>
      </c>
      <c r="C10" s="268" t="s">
        <v>202</v>
      </c>
      <c r="D10" s="268" t="s">
        <v>136</v>
      </c>
      <c r="E10" s="268" t="s">
        <v>202</v>
      </c>
      <c r="F10" s="268" t="s">
        <v>136</v>
      </c>
      <c r="G10" s="268" t="s">
        <v>202</v>
      </c>
    </row>
    <row r="11" spans="1:11" ht="20.25" customHeight="1">
      <c r="A11" s="72" t="s">
        <v>162</v>
      </c>
      <c r="B11" s="73">
        <f>+B12+B73+B82</f>
        <v>1860747.1668497499</v>
      </c>
      <c r="C11" s="73">
        <f>+C12+C73+C82</f>
        <v>678592.99528162496</v>
      </c>
      <c r="D11" s="73">
        <f>+D12+D73+D82</f>
        <v>3226800</v>
      </c>
      <c r="E11" s="73">
        <f>+E12+E73+E82</f>
        <v>1457625</v>
      </c>
      <c r="F11" s="74">
        <f>+D11/B11*100</f>
        <v>173.41421002741504</v>
      </c>
      <c r="G11" s="74">
        <f>+E11/C11*100</f>
        <v>214.801067817546</v>
      </c>
      <c r="K11" s="57"/>
    </row>
    <row r="12" spans="1:11" ht="20.25" customHeight="1">
      <c r="A12" s="118" t="s">
        <v>163</v>
      </c>
      <c r="B12" s="113">
        <f>+B17+B21+B25+B33+B38+B40+B41+B42+B45+B51+B54+B56+B57+B64+B67+B71+B72</f>
        <v>1333224.60378095</v>
      </c>
      <c r="C12" s="113">
        <f>+C17+C21+C25+C33+C38+C40+C41+C42+C45+C51+C54+C56+C57+C64+C67+C71+C72</f>
        <v>671595.28538162494</v>
      </c>
      <c r="D12" s="113">
        <f>+D17+D21+D25+D33+D38+D40+D41+D42+D45+D51+D54+D56+D57+D64+D67+D71+D72</f>
        <v>2786700</v>
      </c>
      <c r="E12" s="113">
        <f>+E17+E21+E25+E33+E38+E40+E41+E42+E45+E51+E54+E56+E57+E64+E67+E71+E72</f>
        <v>1457625</v>
      </c>
      <c r="F12" s="74">
        <f t="shared" ref="F12:F20" si="0">+D12/B12*100</f>
        <v>209.01954495117144</v>
      </c>
      <c r="G12" s="74">
        <f t="shared" ref="G12:G20" si="1">+E12/C12*100</f>
        <v>217.0391948436214</v>
      </c>
      <c r="J12" s="57"/>
    </row>
    <row r="13" spans="1:11" ht="42" hidden="1" customHeight="1">
      <c r="A13" s="120" t="s">
        <v>203</v>
      </c>
      <c r="B13" s="121"/>
      <c r="C13" s="121"/>
      <c r="D13" s="121"/>
      <c r="E13" s="121"/>
      <c r="F13" s="74" t="e">
        <f t="shared" si="0"/>
        <v>#DIV/0!</v>
      </c>
      <c r="G13" s="74" t="e">
        <f t="shared" si="1"/>
        <v>#DIV/0!</v>
      </c>
    </row>
    <row r="14" spans="1:11" ht="34" hidden="1">
      <c r="A14" s="120" t="s">
        <v>164</v>
      </c>
      <c r="B14" s="121"/>
      <c r="C14" s="121"/>
      <c r="D14" s="121"/>
      <c r="E14" s="121"/>
      <c r="F14" s="74" t="e">
        <f t="shared" si="0"/>
        <v>#DIV/0!</v>
      </c>
      <c r="G14" s="74" t="e">
        <f t="shared" si="1"/>
        <v>#DIV/0!</v>
      </c>
    </row>
    <row r="15" spans="1:11" ht="38.25" customHeight="1">
      <c r="A15" s="120" t="s">
        <v>165</v>
      </c>
      <c r="B15" s="121">
        <f>+B12-B51</f>
        <v>1168060.7477294998</v>
      </c>
      <c r="C15" s="121">
        <f>+C12-C51</f>
        <v>569396.23641589994</v>
      </c>
      <c r="D15" s="121">
        <f t="shared" ref="D15:E15" si="2">+D12-D51</f>
        <v>891400</v>
      </c>
      <c r="E15" s="121">
        <f t="shared" si="2"/>
        <v>439975</v>
      </c>
      <c r="F15" s="74">
        <f t="shared" si="0"/>
        <v>76.314524029055974</v>
      </c>
      <c r="G15" s="74">
        <f t="shared" si="1"/>
        <v>77.270444000376614</v>
      </c>
    </row>
    <row r="16" spans="1:11" ht="56.25" hidden="1" customHeight="1">
      <c r="A16" s="122" t="s">
        <v>166</v>
      </c>
      <c r="B16" s="123"/>
      <c r="C16" s="123"/>
      <c r="D16" s="123"/>
      <c r="E16" s="123"/>
      <c r="F16" s="74" t="e">
        <f t="shared" si="0"/>
        <v>#DIV/0!</v>
      </c>
      <c r="G16" s="74" t="e">
        <f t="shared" si="1"/>
        <v>#DIV/0!</v>
      </c>
    </row>
    <row r="17" spans="1:10" ht="45" customHeight="1">
      <c r="A17" s="125" t="s">
        <v>167</v>
      </c>
      <c r="B17" s="113">
        <f>+SUM(B18:B20)</f>
        <v>17660.384115599998</v>
      </c>
      <c r="C17" s="113">
        <f t="shared" ref="C17:E17" si="3">+SUM(C18:C20)</f>
        <v>7596.7685520000005</v>
      </c>
      <c r="D17" s="113">
        <f t="shared" si="3"/>
        <v>24340</v>
      </c>
      <c r="E17" s="113">
        <f t="shared" si="3"/>
        <v>10472</v>
      </c>
      <c r="F17" s="119">
        <f t="shared" si="0"/>
        <v>137.82259683978037</v>
      </c>
      <c r="G17" s="119">
        <f t="shared" si="1"/>
        <v>137.84808538418665</v>
      </c>
      <c r="J17" s="96"/>
    </row>
    <row r="18" spans="1:10" ht="16">
      <c r="A18" s="124" t="s">
        <v>168</v>
      </c>
      <c r="B18" s="110">
        <v>13633.862028</v>
      </c>
      <c r="C18" s="110">
        <v>5862.5607431999997</v>
      </c>
      <c r="D18" s="110">
        <v>22230</v>
      </c>
      <c r="E18" s="110">
        <v>9559</v>
      </c>
      <c r="F18" s="111">
        <f t="shared" si="0"/>
        <v>163.04991171500799</v>
      </c>
      <c r="G18" s="111">
        <f t="shared" si="1"/>
        <v>163.05161547515752</v>
      </c>
    </row>
    <row r="19" spans="1:10" ht="16">
      <c r="A19" s="61" t="s">
        <v>169</v>
      </c>
      <c r="B19" s="62">
        <v>4021.6040075999999</v>
      </c>
      <c r="C19" s="62">
        <v>1729.2897287999999</v>
      </c>
      <c r="D19" s="110">
        <v>2100</v>
      </c>
      <c r="E19" s="110">
        <v>903</v>
      </c>
      <c r="F19" s="75">
        <f t="shared" si="0"/>
        <v>52.217970641351918</v>
      </c>
      <c r="G19" s="75">
        <f t="shared" si="1"/>
        <v>52.217970474306561</v>
      </c>
    </row>
    <row r="20" spans="1:10" ht="16">
      <c r="A20" s="126" t="s">
        <v>170</v>
      </c>
      <c r="B20" s="127">
        <v>4.9180799999999998</v>
      </c>
      <c r="C20" s="62">
        <v>4.9180799999999998</v>
      </c>
      <c r="D20" s="110">
        <v>10</v>
      </c>
      <c r="E20" s="110">
        <v>10</v>
      </c>
      <c r="F20" s="269">
        <f t="shared" si="0"/>
        <v>203.33138135207238</v>
      </c>
      <c r="G20" s="269">
        <f t="shared" si="1"/>
        <v>203.33138135207238</v>
      </c>
    </row>
    <row r="21" spans="1:10" ht="36" customHeight="1">
      <c r="A21" s="125" t="s">
        <v>144</v>
      </c>
      <c r="B21" s="113">
        <f>+SUM(B22:B24)</f>
        <v>11838.8249856</v>
      </c>
      <c r="C21" s="113">
        <f t="shared" ref="C21:E21" si="4">+SUM(C22:C24)</f>
        <v>5090.6948303999998</v>
      </c>
      <c r="D21" s="113">
        <f t="shared" si="4"/>
        <v>6400</v>
      </c>
      <c r="E21" s="113">
        <f t="shared" si="4"/>
        <v>2752</v>
      </c>
      <c r="F21" s="119">
        <f t="shared" ref="F21" si="5">+D21/B21*100</f>
        <v>54.059418969235175</v>
      </c>
      <c r="G21" s="119">
        <f t="shared" ref="G21" si="6">+E21/C21*100</f>
        <v>54.059418049692098</v>
      </c>
    </row>
    <row r="22" spans="1:10" ht="16">
      <c r="A22" s="124" t="s">
        <v>173</v>
      </c>
      <c r="B22" s="110">
        <v>3275.0173728</v>
      </c>
      <c r="C22" s="62">
        <v>1408.2575231999999</v>
      </c>
      <c r="D22" s="110">
        <v>1980</v>
      </c>
      <c r="E22" s="110">
        <v>851</v>
      </c>
      <c r="F22" s="111">
        <f t="shared" ref="F22:F23" si="7">+D22/B22*100</f>
        <v>60.457694558950827</v>
      </c>
      <c r="G22" s="111">
        <f t="shared" ref="G22:G23" si="8">+E22/C22*100</f>
        <v>60.429288392243976</v>
      </c>
    </row>
    <row r="23" spans="1:10" ht="16">
      <c r="A23" s="61" t="s">
        <v>169</v>
      </c>
      <c r="B23" s="62">
        <v>8563.8076128000012</v>
      </c>
      <c r="C23" s="62">
        <v>3682.4373072000003</v>
      </c>
      <c r="D23" s="110">
        <v>4420</v>
      </c>
      <c r="E23" s="110">
        <v>1901</v>
      </c>
      <c r="F23" s="75">
        <f t="shared" si="7"/>
        <v>51.612556001300078</v>
      </c>
      <c r="G23" s="75">
        <f t="shared" si="8"/>
        <v>51.623417899962988</v>
      </c>
    </row>
    <row r="24" spans="1:10" ht="16">
      <c r="A24" s="126" t="s">
        <v>170</v>
      </c>
      <c r="B24" s="269">
        <v>0</v>
      </c>
      <c r="C24" s="269">
        <v>0</v>
      </c>
      <c r="D24" s="150">
        <v>0</v>
      </c>
      <c r="E24" s="150">
        <v>0</v>
      </c>
      <c r="F24" s="269">
        <v>0</v>
      </c>
      <c r="G24" s="269">
        <v>0</v>
      </c>
    </row>
    <row r="25" spans="1:10" ht="34">
      <c r="A25" s="125" t="s">
        <v>145</v>
      </c>
      <c r="B25" s="113">
        <f>+SUM(B26:B29)</f>
        <v>401806.64807419997</v>
      </c>
      <c r="C25" s="113">
        <f t="shared" ref="C25:E25" si="9">+SUM(C26:C29)</f>
        <v>173897.669004</v>
      </c>
      <c r="D25" s="113">
        <f t="shared" si="9"/>
        <v>264070</v>
      </c>
      <c r="E25" s="113">
        <f t="shared" si="9"/>
        <v>114314</v>
      </c>
      <c r="F25" s="119">
        <f t="shared" ref="F25" si="10">+D25/B25*100</f>
        <v>65.720664719125125</v>
      </c>
      <c r="G25" s="119">
        <f t="shared" ref="G25" si="11">+E25/C25*100</f>
        <v>65.736361306470741</v>
      </c>
    </row>
    <row r="26" spans="1:10" ht="16">
      <c r="A26" s="124" t="s">
        <v>168</v>
      </c>
      <c r="B26" s="129">
        <v>120248.9876736</v>
      </c>
      <c r="C26" s="110">
        <v>51707.064964799996</v>
      </c>
      <c r="D26" s="110">
        <v>116370</v>
      </c>
      <c r="E26" s="110">
        <v>50039</v>
      </c>
      <c r="F26" s="111">
        <f t="shared" ref="F26:F29" si="12">+D26/B26*100</f>
        <v>96.774203468449144</v>
      </c>
      <c r="G26" s="111">
        <f t="shared" ref="G26:G29" si="13">+E26/C26*100</f>
        <v>96.774009575025104</v>
      </c>
    </row>
    <row r="27" spans="1:10" ht="16">
      <c r="A27" s="61" t="s">
        <v>169</v>
      </c>
      <c r="B27" s="63">
        <v>199696.65493439999</v>
      </c>
      <c r="C27" s="63">
        <v>85869.561929999996</v>
      </c>
      <c r="D27" s="110">
        <v>143650</v>
      </c>
      <c r="E27" s="110">
        <v>61770</v>
      </c>
      <c r="F27" s="75">
        <f t="shared" si="12"/>
        <v>71.934104277905291</v>
      </c>
      <c r="G27" s="75">
        <f t="shared" si="13"/>
        <v>71.934686298218551</v>
      </c>
    </row>
    <row r="28" spans="1:10" ht="16">
      <c r="A28" s="61" t="s">
        <v>174</v>
      </c>
      <c r="B28" s="63">
        <v>79894.672613000002</v>
      </c>
      <c r="C28" s="62">
        <v>34354.709256000002</v>
      </c>
      <c r="D28" s="110">
        <v>2710</v>
      </c>
      <c r="E28" s="110">
        <v>1165</v>
      </c>
      <c r="F28" s="269">
        <f t="shared" si="12"/>
        <v>3.391965836229041</v>
      </c>
      <c r="G28" s="269">
        <f t="shared" si="13"/>
        <v>3.3910925903019669</v>
      </c>
    </row>
    <row r="29" spans="1:10" ht="16">
      <c r="A29" s="61" t="s">
        <v>170</v>
      </c>
      <c r="B29" s="63">
        <v>1966.3328532</v>
      </c>
      <c r="C29" s="62">
        <v>1966.3328532</v>
      </c>
      <c r="D29" s="110">
        <v>1340</v>
      </c>
      <c r="E29" s="110">
        <v>1340</v>
      </c>
      <c r="F29" s="75">
        <f t="shared" si="12"/>
        <v>68.147160223625974</v>
      </c>
      <c r="G29" s="75">
        <f t="shared" si="13"/>
        <v>68.147160223625974</v>
      </c>
    </row>
    <row r="30" spans="1:10" ht="16" hidden="1">
      <c r="A30" s="61" t="s">
        <v>171</v>
      </c>
      <c r="B30" s="62"/>
      <c r="C30" s="62"/>
      <c r="D30" s="62"/>
      <c r="E30" s="62"/>
      <c r="F30" s="75"/>
      <c r="G30" s="75"/>
    </row>
    <row r="31" spans="1:10" ht="16" hidden="1">
      <c r="A31" s="61" t="s">
        <v>175</v>
      </c>
      <c r="B31" s="62"/>
      <c r="C31" s="62"/>
      <c r="D31" s="62"/>
      <c r="E31" s="62"/>
      <c r="F31" s="75"/>
      <c r="G31" s="75"/>
    </row>
    <row r="32" spans="1:10" ht="16" hidden="1">
      <c r="A32" s="126" t="s">
        <v>172</v>
      </c>
      <c r="B32" s="130"/>
      <c r="C32" s="127"/>
      <c r="D32" s="130"/>
      <c r="E32" s="127"/>
      <c r="F32" s="128"/>
      <c r="G32" s="128"/>
    </row>
    <row r="33" spans="1:7" ht="16">
      <c r="A33" s="131" t="s">
        <v>146</v>
      </c>
      <c r="B33" s="113">
        <f>+SUM(B34:B37)</f>
        <v>342256.10263129999</v>
      </c>
      <c r="C33" s="113">
        <f>+SUM(C34:C37)</f>
        <v>148013.77705109998</v>
      </c>
      <c r="D33" s="113">
        <f>+SUM(D34:D37)</f>
        <v>290670</v>
      </c>
      <c r="E33" s="113">
        <f>+SUM(E34:E37)</f>
        <v>125689</v>
      </c>
      <c r="F33" s="119">
        <f t="shared" ref="F33" si="14">+D33/B33*100</f>
        <v>84.927631024048736</v>
      </c>
      <c r="G33" s="119">
        <f t="shared" ref="G33" si="15">+E33/C33*100</f>
        <v>84.917095221890975</v>
      </c>
    </row>
    <row r="34" spans="1:7" ht="16">
      <c r="A34" s="124" t="s">
        <v>168</v>
      </c>
      <c r="B34" s="129">
        <v>202228.27833</v>
      </c>
      <c r="C34" s="110">
        <v>86958.165884400005</v>
      </c>
      <c r="D34" s="129">
        <v>177940</v>
      </c>
      <c r="E34" s="110">
        <v>76514</v>
      </c>
      <c r="F34" s="75">
        <f t="shared" ref="F34:F36" si="16">+D34/B34*100</f>
        <v>87.989672596447704</v>
      </c>
      <c r="G34" s="75">
        <f t="shared" ref="G34:G36" si="17">+E34/C34*100</f>
        <v>87.989436324721694</v>
      </c>
    </row>
    <row r="35" spans="1:7" ht="16">
      <c r="A35" s="61" t="s">
        <v>169</v>
      </c>
      <c r="B35" s="63">
        <v>111436.6963325</v>
      </c>
      <c r="C35" s="62">
        <v>47917.780557899998</v>
      </c>
      <c r="D35" s="63">
        <v>85340</v>
      </c>
      <c r="E35" s="62">
        <v>36696</v>
      </c>
      <c r="F35" s="75">
        <f t="shared" si="16"/>
        <v>76.581595478536258</v>
      </c>
      <c r="G35" s="75">
        <f t="shared" si="17"/>
        <v>76.581176283111645</v>
      </c>
    </row>
    <row r="36" spans="1:7" ht="16">
      <c r="A36" s="61" t="s">
        <v>174</v>
      </c>
      <c r="B36" s="63">
        <v>27111.048236400002</v>
      </c>
      <c r="C36" s="62">
        <v>11657.750876399998</v>
      </c>
      <c r="D36" s="63">
        <v>26160</v>
      </c>
      <c r="E36" s="62">
        <v>11249</v>
      </c>
      <c r="F36" s="75">
        <f t="shared" si="16"/>
        <v>96.492027058093981</v>
      </c>
      <c r="G36" s="75">
        <f t="shared" si="17"/>
        <v>96.493741539566827</v>
      </c>
    </row>
    <row r="37" spans="1:7" ht="16">
      <c r="A37" s="61" t="s">
        <v>170</v>
      </c>
      <c r="B37" s="62">
        <v>1480.0797324000002</v>
      </c>
      <c r="C37" s="62">
        <v>1480.0797324000002</v>
      </c>
      <c r="D37" s="62">
        <v>1230</v>
      </c>
      <c r="E37" s="62">
        <v>1230</v>
      </c>
      <c r="F37" s="128">
        <f t="shared" ref="F37:F38" si="18">+D37/B37*100</f>
        <v>83.103631045978361</v>
      </c>
      <c r="G37" s="128">
        <f t="shared" ref="G37:G38" si="19">+E37/C37*100</f>
        <v>83.103631045978361</v>
      </c>
    </row>
    <row r="38" spans="1:7" ht="16">
      <c r="A38" s="131" t="s">
        <v>147</v>
      </c>
      <c r="B38" s="132">
        <v>45763.101816300004</v>
      </c>
      <c r="C38" s="113">
        <v>45763.101816300004</v>
      </c>
      <c r="D38" s="132">
        <v>46000</v>
      </c>
      <c r="E38" s="113">
        <v>46000</v>
      </c>
      <c r="F38" s="119">
        <f t="shared" si="18"/>
        <v>100.51766199033216</v>
      </c>
      <c r="G38" s="119">
        <f t="shared" si="19"/>
        <v>100.51766199033216</v>
      </c>
    </row>
    <row r="39" spans="1:7" ht="16" hidden="1">
      <c r="A39" s="131" t="s">
        <v>176</v>
      </c>
      <c r="B39" s="113"/>
      <c r="C39" s="113"/>
      <c r="D39" s="113"/>
      <c r="E39" s="113"/>
      <c r="F39" s="119"/>
      <c r="G39" s="119"/>
    </row>
    <row r="40" spans="1:7" ht="16">
      <c r="A40" s="131" t="s">
        <v>148</v>
      </c>
      <c r="B40" s="132">
        <v>13905.874098</v>
      </c>
      <c r="C40" s="113">
        <v>13905.874098</v>
      </c>
      <c r="D40" s="132">
        <v>11000</v>
      </c>
      <c r="E40" s="113">
        <v>11000</v>
      </c>
      <c r="F40" s="119">
        <f t="shared" ref="F40:F42" si="20">+D40/B40*100</f>
        <v>79.103261848042081</v>
      </c>
      <c r="G40" s="119">
        <f t="shared" ref="G40:G42" si="21">+E40/C40*100</f>
        <v>79.103261848042081</v>
      </c>
    </row>
    <row r="41" spans="1:7" ht="16">
      <c r="A41" s="131" t="s">
        <v>149</v>
      </c>
      <c r="B41" s="132">
        <v>180831.543798</v>
      </c>
      <c r="C41" s="113">
        <v>77775.714413999987</v>
      </c>
      <c r="D41" s="132">
        <v>163440</v>
      </c>
      <c r="E41" s="113">
        <v>70280</v>
      </c>
      <c r="F41" s="119">
        <f t="shared" si="20"/>
        <v>90.382461249444717</v>
      </c>
      <c r="G41" s="119">
        <f t="shared" si="21"/>
        <v>90.362397220679568</v>
      </c>
    </row>
    <row r="42" spans="1:7" ht="16">
      <c r="A42" s="131" t="s">
        <v>150</v>
      </c>
      <c r="B42" s="132">
        <v>2176.5782015999998</v>
      </c>
      <c r="C42" s="113">
        <v>560.74168199999997</v>
      </c>
      <c r="D42" s="132">
        <v>3730</v>
      </c>
      <c r="E42" s="113">
        <v>962</v>
      </c>
      <c r="F42" s="119">
        <f t="shared" si="20"/>
        <v>171.36990516849252</v>
      </c>
      <c r="G42" s="119">
        <f t="shared" si="21"/>
        <v>171.55849669830681</v>
      </c>
    </row>
    <row r="43" spans="1:7" ht="16" hidden="1">
      <c r="A43" s="133" t="s">
        <v>177</v>
      </c>
      <c r="B43" s="134"/>
      <c r="C43" s="134"/>
      <c r="D43" s="134"/>
      <c r="E43" s="134"/>
      <c r="F43" s="135"/>
      <c r="G43" s="135"/>
    </row>
    <row r="44" spans="1:7" ht="16" hidden="1">
      <c r="A44" s="133" t="s">
        <v>178</v>
      </c>
      <c r="B44" s="134"/>
      <c r="C44" s="134"/>
      <c r="D44" s="134"/>
      <c r="E44" s="134"/>
      <c r="F44" s="135"/>
      <c r="G44" s="135"/>
    </row>
    <row r="45" spans="1:7" ht="16">
      <c r="A45" s="131" t="s">
        <v>151</v>
      </c>
      <c r="B45" s="113">
        <f>+B46+B47</f>
        <v>12752.964077999999</v>
      </c>
      <c r="C45" s="113">
        <f t="shared" ref="C45:E45" si="22">+C46+C47</f>
        <v>6360.1152492000001</v>
      </c>
      <c r="D45" s="113">
        <f t="shared" si="22"/>
        <v>11720</v>
      </c>
      <c r="E45" s="113">
        <f t="shared" si="22"/>
        <v>8339</v>
      </c>
      <c r="F45" s="119">
        <f t="shared" ref="F45:F47" si="23">+D45/B45*100</f>
        <v>91.90020397076195</v>
      </c>
      <c r="G45" s="119">
        <f t="shared" ref="G45:G47" si="24">+E45/C45*100</f>
        <v>131.11397629231502</v>
      </c>
    </row>
    <row r="46" spans="1:7" ht="16">
      <c r="A46" s="124" t="s">
        <v>179</v>
      </c>
      <c r="B46" s="110">
        <v>6392.848828799999</v>
      </c>
      <c r="C46" s="150">
        <v>0</v>
      </c>
      <c r="D46" s="110">
        <v>3381</v>
      </c>
      <c r="E46" s="150">
        <v>0</v>
      </c>
      <c r="F46" s="269">
        <f t="shared" si="23"/>
        <v>52.887219619029338</v>
      </c>
      <c r="G46" s="269">
        <v>0</v>
      </c>
    </row>
    <row r="47" spans="1:7" ht="16">
      <c r="A47" s="61" t="s">
        <v>180</v>
      </c>
      <c r="B47" s="62">
        <v>6360.1152492000001</v>
      </c>
      <c r="C47" s="62">
        <v>6360.1152492000001</v>
      </c>
      <c r="D47" s="62">
        <v>8339</v>
      </c>
      <c r="E47" s="62">
        <v>8339</v>
      </c>
      <c r="F47" s="269">
        <f t="shared" si="23"/>
        <v>131.11397629231502</v>
      </c>
      <c r="G47" s="269">
        <f t="shared" si="24"/>
        <v>131.11397629231502</v>
      </c>
    </row>
    <row r="48" spans="1:7" ht="16" hidden="1">
      <c r="A48" s="66" t="s">
        <v>181</v>
      </c>
      <c r="B48" s="62"/>
      <c r="C48" s="62"/>
      <c r="D48" s="62"/>
      <c r="E48" s="62"/>
      <c r="F48" s="75"/>
      <c r="G48" s="75"/>
    </row>
    <row r="49" spans="1:7" ht="16" hidden="1">
      <c r="A49" s="67" t="s">
        <v>182</v>
      </c>
      <c r="B49" s="68"/>
      <c r="C49" s="65"/>
      <c r="D49" s="68"/>
      <c r="E49" s="65"/>
      <c r="F49" s="64"/>
      <c r="G49" s="64"/>
    </row>
    <row r="50" spans="1:7" ht="19.5" hidden="1" customHeight="1">
      <c r="A50" s="136" t="s">
        <v>183</v>
      </c>
      <c r="B50" s="137"/>
      <c r="C50" s="138"/>
      <c r="D50" s="137"/>
      <c r="E50" s="138"/>
      <c r="F50" s="139"/>
      <c r="G50" s="139"/>
    </row>
    <row r="51" spans="1:7" ht="18" customHeight="1">
      <c r="A51" s="125" t="s">
        <v>152</v>
      </c>
      <c r="B51" s="132">
        <v>165163.85605145001</v>
      </c>
      <c r="C51" s="132">
        <v>102199.048965725</v>
      </c>
      <c r="D51" s="132">
        <v>1895300</v>
      </c>
      <c r="E51" s="132">
        <v>1017650</v>
      </c>
      <c r="F51" s="119">
        <f t="shared" ref="F51" si="25">+D51/B51*100</f>
        <v>1147.527095401307</v>
      </c>
      <c r="G51" s="119">
        <f t="shared" ref="G51" si="26">+E51/C51*100</f>
        <v>995.75290601901224</v>
      </c>
    </row>
    <row r="52" spans="1:7" ht="16" hidden="1">
      <c r="A52" s="133" t="s">
        <v>184</v>
      </c>
      <c r="B52" s="140"/>
      <c r="C52" s="140"/>
      <c r="D52" s="140"/>
      <c r="E52" s="141"/>
      <c r="F52" s="115"/>
      <c r="G52" s="115"/>
    </row>
    <row r="53" spans="1:7" ht="16" hidden="1">
      <c r="A53" s="133" t="s">
        <v>185</v>
      </c>
      <c r="B53" s="140"/>
      <c r="C53" s="140"/>
      <c r="D53" s="140"/>
      <c r="E53" s="141"/>
      <c r="F53" s="115"/>
      <c r="G53" s="115"/>
    </row>
    <row r="54" spans="1:7" ht="16">
      <c r="A54" s="131" t="s">
        <v>153</v>
      </c>
      <c r="B54" s="132">
        <v>45681.809705000007</v>
      </c>
      <c r="C54" s="132">
        <v>45681.809705000007</v>
      </c>
      <c r="D54" s="132">
        <v>39140</v>
      </c>
      <c r="E54" s="132">
        <v>39140</v>
      </c>
      <c r="F54" s="119">
        <f t="shared" ref="F54" si="27">+D54/B54*100</f>
        <v>85.679617888947192</v>
      </c>
      <c r="G54" s="119">
        <f t="shared" ref="G54" si="28">+E54/C54*100</f>
        <v>85.679617888947192</v>
      </c>
    </row>
    <row r="55" spans="1:7" ht="17" hidden="1">
      <c r="A55" s="142" t="s">
        <v>204</v>
      </c>
      <c r="B55" s="140"/>
      <c r="C55" s="134"/>
      <c r="D55" s="140"/>
      <c r="E55" s="121"/>
      <c r="F55" s="115"/>
      <c r="G55" s="115"/>
    </row>
    <row r="56" spans="1:7" ht="16">
      <c r="A56" s="131" t="s">
        <v>186</v>
      </c>
      <c r="B56" s="143">
        <v>0</v>
      </c>
      <c r="C56" s="114">
        <v>0</v>
      </c>
      <c r="D56" s="143">
        <v>0</v>
      </c>
      <c r="E56" s="143">
        <v>0</v>
      </c>
      <c r="F56" s="114">
        <v>0</v>
      </c>
      <c r="G56" s="114">
        <v>0</v>
      </c>
    </row>
    <row r="57" spans="1:7" ht="16">
      <c r="A57" s="131" t="s">
        <v>187</v>
      </c>
      <c r="B57" s="132">
        <v>64370.359154399994</v>
      </c>
      <c r="C57" s="113">
        <v>15894.383942399998</v>
      </c>
      <c r="D57" s="132">
        <v>27900</v>
      </c>
      <c r="E57" s="113">
        <v>8170</v>
      </c>
      <c r="F57" s="119">
        <f t="shared" ref="F57" si="29">+D57/B57*100</f>
        <v>43.342930452009007</v>
      </c>
      <c r="G57" s="119">
        <f t="shared" ref="G57" si="30">+E57/C57*100</f>
        <v>51.401803489883214</v>
      </c>
    </row>
    <row r="58" spans="1:7" ht="16">
      <c r="A58" s="133" t="s">
        <v>161</v>
      </c>
      <c r="B58" s="113"/>
      <c r="C58" s="113"/>
      <c r="D58" s="113"/>
      <c r="E58" s="113"/>
      <c r="F58" s="115"/>
      <c r="G58" s="115"/>
    </row>
    <row r="59" spans="1:7" ht="16">
      <c r="A59" s="144" t="s">
        <v>648</v>
      </c>
      <c r="B59" s="140">
        <v>21289.913851199999</v>
      </c>
      <c r="C59" s="516">
        <v>0</v>
      </c>
      <c r="D59" s="140">
        <f>5070+10830</f>
        <v>15900</v>
      </c>
      <c r="E59" s="134"/>
      <c r="F59" s="135">
        <f>+D59/B59*100</f>
        <v>74.683251943284873</v>
      </c>
      <c r="G59" s="517">
        <v>0</v>
      </c>
    </row>
    <row r="60" spans="1:7" ht="16" hidden="1">
      <c r="A60" s="144" t="s">
        <v>205</v>
      </c>
      <c r="B60" s="134"/>
      <c r="C60" s="134"/>
      <c r="D60" s="134"/>
      <c r="E60" s="134"/>
      <c r="F60" s="115"/>
      <c r="G60" s="115"/>
    </row>
    <row r="61" spans="1:7" ht="16" hidden="1">
      <c r="A61" s="145"/>
      <c r="B61" s="140"/>
      <c r="C61" s="140"/>
      <c r="D61" s="140"/>
      <c r="E61" s="140"/>
      <c r="F61" s="115"/>
      <c r="G61" s="115"/>
    </row>
    <row r="62" spans="1:7" ht="18" hidden="1" customHeight="1">
      <c r="A62" s="146"/>
      <c r="B62" s="140"/>
      <c r="C62" s="140"/>
      <c r="D62" s="140"/>
      <c r="E62" s="140"/>
      <c r="F62" s="115"/>
      <c r="G62" s="115"/>
    </row>
    <row r="63" spans="1:7" ht="18" hidden="1" customHeight="1">
      <c r="A63" s="142" t="s">
        <v>188</v>
      </c>
      <c r="B63" s="134"/>
      <c r="C63" s="134"/>
      <c r="D63" s="134"/>
      <c r="E63" s="140"/>
      <c r="F63" s="115"/>
      <c r="G63" s="115"/>
    </row>
    <row r="64" spans="1:7" ht="34">
      <c r="A64" s="125" t="s">
        <v>227</v>
      </c>
      <c r="B64" s="113">
        <v>1887.8865115000001</v>
      </c>
      <c r="C64" s="113">
        <v>1887.8865115000001</v>
      </c>
      <c r="D64" s="113">
        <v>1900</v>
      </c>
      <c r="E64" s="113">
        <v>1900</v>
      </c>
      <c r="F64" s="119">
        <f t="shared" ref="F64" si="31">+D64/B64*100</f>
        <v>100.64164283320056</v>
      </c>
      <c r="G64" s="119">
        <f t="shared" ref="G64" si="32">+E64/C64*100</f>
        <v>100.64164283320056</v>
      </c>
    </row>
    <row r="65" spans="1:9" ht="16" hidden="1">
      <c r="A65" s="147" t="s">
        <v>189</v>
      </c>
      <c r="B65" s="113"/>
      <c r="C65" s="148"/>
      <c r="D65" s="113"/>
      <c r="E65" s="113"/>
      <c r="F65" s="115"/>
      <c r="G65" s="115"/>
    </row>
    <row r="66" spans="1:9" ht="16" hidden="1">
      <c r="A66" s="147" t="s">
        <v>190</v>
      </c>
      <c r="B66" s="113"/>
      <c r="C66" s="148"/>
      <c r="D66" s="113"/>
      <c r="E66" s="113"/>
      <c r="F66" s="115"/>
      <c r="G66" s="115"/>
    </row>
    <row r="67" spans="1:9" ht="36.75" customHeight="1">
      <c r="A67" s="125" t="s">
        <v>191</v>
      </c>
      <c r="B67" s="113">
        <v>1728.6645599999999</v>
      </c>
      <c r="C67" s="113">
        <v>1567.6995599999998</v>
      </c>
      <c r="D67" s="113">
        <v>1090</v>
      </c>
      <c r="E67" s="113">
        <v>957</v>
      </c>
      <c r="F67" s="119">
        <f t="shared" ref="F67" si="33">+D67/B67*100</f>
        <v>63.054454011598416</v>
      </c>
      <c r="G67" s="119">
        <f t="shared" ref="G67" si="34">+E67/C67*100</f>
        <v>61.044859896497016</v>
      </c>
    </row>
    <row r="68" spans="1:9" ht="16" hidden="1">
      <c r="A68" s="133" t="s">
        <v>9</v>
      </c>
      <c r="B68" s="113"/>
      <c r="C68" s="113"/>
      <c r="D68" s="113"/>
      <c r="E68" s="113"/>
      <c r="F68" s="115"/>
      <c r="G68" s="115"/>
    </row>
    <row r="69" spans="1:9" ht="16" hidden="1">
      <c r="A69" s="133" t="s">
        <v>192</v>
      </c>
      <c r="B69" s="134"/>
      <c r="C69" s="134"/>
      <c r="D69" s="134"/>
      <c r="E69" s="134"/>
      <c r="F69" s="135"/>
      <c r="G69" s="135"/>
    </row>
    <row r="70" spans="1:9" ht="16" hidden="1">
      <c r="A70" s="133" t="s">
        <v>193</v>
      </c>
      <c r="B70" s="134"/>
      <c r="C70" s="134"/>
      <c r="D70" s="134"/>
      <c r="E70" s="134"/>
      <c r="F70" s="135"/>
      <c r="G70" s="135"/>
    </row>
    <row r="71" spans="1:9" ht="16">
      <c r="A71" s="131" t="s">
        <v>194</v>
      </c>
      <c r="B71" s="242">
        <v>6.0000000000000001E-3</v>
      </c>
      <c r="C71" s="114">
        <v>0</v>
      </c>
      <c r="D71" s="149">
        <v>0</v>
      </c>
      <c r="E71" s="114">
        <v>0</v>
      </c>
      <c r="F71" s="119">
        <f t="shared" ref="F71:F73" si="35">+D71/B71*100</f>
        <v>0</v>
      </c>
      <c r="G71" s="114">
        <v>0</v>
      </c>
    </row>
    <row r="72" spans="1:9" ht="39" customHeight="1">
      <c r="A72" s="125" t="s">
        <v>469</v>
      </c>
      <c r="B72" s="242">
        <v>25400</v>
      </c>
      <c r="C72" s="242">
        <v>25400</v>
      </c>
      <c r="D72" s="149">
        <v>0</v>
      </c>
      <c r="E72" s="114">
        <v>0</v>
      </c>
      <c r="F72" s="114">
        <f t="shared" si="35"/>
        <v>0</v>
      </c>
      <c r="G72" s="114">
        <f t="shared" ref="G72" si="36">+E72/C72*100</f>
        <v>0</v>
      </c>
    </row>
    <row r="73" spans="1:9" s="156" customFormat="1" ht="16">
      <c r="A73" s="112" t="s">
        <v>195</v>
      </c>
      <c r="B73" s="113">
        <v>520524.85316879989</v>
      </c>
      <c r="C73" s="114">
        <v>0</v>
      </c>
      <c r="D73" s="113">
        <v>440100</v>
      </c>
      <c r="E73" s="114">
        <v>0</v>
      </c>
      <c r="F73" s="119">
        <f t="shared" si="35"/>
        <v>84.549277007774478</v>
      </c>
      <c r="G73" s="114">
        <v>0</v>
      </c>
      <c r="H73" s="155"/>
      <c r="I73" s="515"/>
    </row>
    <row r="74" spans="1:9" ht="15.75" customHeight="1">
      <c r="A74" s="109" t="s">
        <v>206</v>
      </c>
      <c r="B74" s="110">
        <v>0.48227999999999993</v>
      </c>
      <c r="C74" s="513">
        <v>0</v>
      </c>
      <c r="D74" s="510">
        <v>0</v>
      </c>
      <c r="E74" s="513">
        <v>0</v>
      </c>
      <c r="F74" s="150">
        <v>0</v>
      </c>
      <c r="G74" s="111"/>
    </row>
    <row r="75" spans="1:9" ht="16">
      <c r="A75" s="69" t="s">
        <v>196</v>
      </c>
      <c r="B75" s="62">
        <v>52979.5852428</v>
      </c>
      <c r="C75" s="511">
        <v>0</v>
      </c>
      <c r="D75" s="62">
        <v>44000</v>
      </c>
      <c r="E75" s="511">
        <v>0</v>
      </c>
      <c r="F75" s="75">
        <f>+D75/B75*100</f>
        <v>83.050857794285321</v>
      </c>
      <c r="G75" s="75"/>
    </row>
    <row r="76" spans="1:9" ht="15.75" customHeight="1">
      <c r="A76" s="69" t="s">
        <v>197</v>
      </c>
      <c r="B76" s="62">
        <v>6904.5357047999996</v>
      </c>
      <c r="C76" s="511">
        <v>0</v>
      </c>
      <c r="D76" s="62">
        <v>4000</v>
      </c>
      <c r="E76" s="511">
        <v>0</v>
      </c>
      <c r="F76" s="75">
        <f t="shared" ref="F76:F80" si="37">+D76/B76*100</f>
        <v>57.93293236530328</v>
      </c>
      <c r="G76" s="75"/>
    </row>
    <row r="77" spans="1:9" ht="16">
      <c r="A77" s="69" t="s">
        <v>198</v>
      </c>
      <c r="B77" s="76">
        <v>456495.96581639996</v>
      </c>
      <c r="C77" s="511">
        <v>0</v>
      </c>
      <c r="D77" s="76">
        <v>392000</v>
      </c>
      <c r="E77" s="511">
        <v>0</v>
      </c>
      <c r="F77" s="75">
        <f t="shared" si="37"/>
        <v>85.871514614361374</v>
      </c>
      <c r="G77" s="75"/>
    </row>
    <row r="78" spans="1:9" ht="16">
      <c r="A78" s="69" t="s">
        <v>199</v>
      </c>
      <c r="B78" s="76">
        <v>96.001612800000004</v>
      </c>
      <c r="C78" s="511">
        <v>0</v>
      </c>
      <c r="D78" s="76">
        <v>100</v>
      </c>
      <c r="E78" s="511">
        <v>0</v>
      </c>
      <c r="F78" s="75">
        <f t="shared" si="37"/>
        <v>104.16491669606617</v>
      </c>
      <c r="G78" s="75"/>
    </row>
    <row r="79" spans="1:9" ht="16">
      <c r="A79" s="69" t="s">
        <v>200</v>
      </c>
      <c r="B79" s="76">
        <v>2914.8419652000002</v>
      </c>
      <c r="C79" s="511">
        <v>0</v>
      </c>
      <c r="D79" s="511">
        <v>0</v>
      </c>
      <c r="E79" s="511">
        <v>0</v>
      </c>
      <c r="F79" s="514">
        <f t="shared" si="37"/>
        <v>0</v>
      </c>
      <c r="G79" s="75"/>
    </row>
    <row r="80" spans="1:9" ht="16">
      <c r="A80" s="69" t="s">
        <v>201</v>
      </c>
      <c r="B80" s="76">
        <v>1133.4405468</v>
      </c>
      <c r="C80" s="511">
        <v>0</v>
      </c>
      <c r="D80" s="512">
        <v>0</v>
      </c>
      <c r="E80" s="511">
        <v>0</v>
      </c>
      <c r="F80" s="514">
        <f t="shared" si="37"/>
        <v>0</v>
      </c>
      <c r="G80" s="75"/>
    </row>
    <row r="81" spans="1:9" ht="16" hidden="1">
      <c r="A81" s="77"/>
      <c r="B81" s="78"/>
      <c r="C81" s="78"/>
      <c r="D81" s="78"/>
      <c r="E81" s="78"/>
      <c r="F81" s="78"/>
      <c r="G81" s="78"/>
    </row>
    <row r="82" spans="1:9" s="156" customFormat="1" ht="16">
      <c r="A82" s="112" t="s">
        <v>348</v>
      </c>
      <c r="B82" s="113">
        <v>6997.7098999999998</v>
      </c>
      <c r="C82" s="113">
        <v>6997.7098999999998</v>
      </c>
      <c r="D82" s="114">
        <v>0</v>
      </c>
      <c r="E82" s="114">
        <v>0</v>
      </c>
      <c r="F82" s="114">
        <v>0</v>
      </c>
      <c r="G82" s="114">
        <v>0</v>
      </c>
      <c r="H82" s="155"/>
      <c r="I82" s="155"/>
    </row>
    <row r="83" spans="1:9">
      <c r="B83" s="57"/>
    </row>
    <row r="84" spans="1:9">
      <c r="B84" s="57"/>
      <c r="C84" s="57"/>
      <c r="D84" s="57"/>
      <c r="E84" s="57"/>
    </row>
    <row r="85" spans="1:9">
      <c r="B85" s="57"/>
      <c r="C85" s="57"/>
      <c r="D85" s="241"/>
      <c r="E85" s="241"/>
    </row>
    <row r="86" spans="1:9">
      <c r="B86" s="57"/>
      <c r="C86" s="57"/>
    </row>
    <row r="87" spans="1:9">
      <c r="B87" s="241"/>
      <c r="C87" s="241"/>
    </row>
  </sheetData>
  <mergeCells count="9">
    <mergeCell ref="E2:G2"/>
    <mergeCell ref="E3:G3"/>
    <mergeCell ref="A5:G5"/>
    <mergeCell ref="A6:G6"/>
    <mergeCell ref="A9:A10"/>
    <mergeCell ref="B9:C9"/>
    <mergeCell ref="D9:E9"/>
    <mergeCell ref="F9:G9"/>
    <mergeCell ref="F8:G8"/>
  </mergeCells>
  <printOptions horizontalCentered="1"/>
  <pageMargins left="0.39370078740157499" right="0.196850393700787" top="0.55118110236220497" bottom="0.35433070866141703" header="0.31496062992126" footer="0.31496062992126"/>
  <pageSetup paperSize="9" scale="82" fitToHeight="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92"/>
  <sheetViews>
    <sheetView zoomScale="106" zoomScaleNormal="106" workbookViewId="0">
      <selection activeCell="F59" sqref="A1:F59"/>
    </sheetView>
  </sheetViews>
  <sheetFormatPr baseColWidth="10" defaultColWidth="9.1640625" defaultRowHeight="17"/>
  <cols>
    <col min="1" max="1" width="5.83203125" style="1" customWidth="1"/>
    <col min="2" max="2" width="45.6640625" style="1" customWidth="1"/>
    <col min="3" max="3" width="12" style="1" customWidth="1"/>
    <col min="4" max="5" width="12.33203125" style="1" customWidth="1"/>
    <col min="6" max="6" width="11.33203125" style="1" bestFit="1" customWidth="1"/>
    <col min="7" max="7" width="14" style="1" customWidth="1"/>
    <col min="8" max="8" width="15.5" style="1" customWidth="1"/>
    <col min="9" max="9" width="17" style="1" bestFit="1" customWidth="1"/>
    <col min="10" max="10" width="13.83203125" style="1" bestFit="1" customWidth="1"/>
    <col min="11" max="16384" width="9.1640625" style="1"/>
  </cols>
  <sheetData>
    <row r="1" spans="1:14">
      <c r="A1" s="611" t="s">
        <v>378</v>
      </c>
      <c r="B1" s="611"/>
      <c r="C1" s="25"/>
      <c r="D1" s="630" t="s">
        <v>273</v>
      </c>
      <c r="E1" s="630"/>
      <c r="F1" s="630"/>
    </row>
    <row r="2" spans="1:14">
      <c r="A2" s="618" t="s">
        <v>379</v>
      </c>
      <c r="B2" s="618"/>
      <c r="C2" s="25"/>
      <c r="D2" s="620" t="s">
        <v>271</v>
      </c>
      <c r="E2" s="620"/>
      <c r="F2" s="620"/>
    </row>
    <row r="3" spans="1:14" s="166" customFormat="1" ht="10">
      <c r="A3" s="158"/>
      <c r="B3" s="158"/>
      <c r="C3" s="164"/>
      <c r="D3" s="164"/>
      <c r="E3" s="165"/>
      <c r="F3" s="165"/>
    </row>
    <row r="4" spans="1:14">
      <c r="A4" s="628" t="s">
        <v>477</v>
      </c>
      <c r="B4" s="628"/>
      <c r="C4" s="628"/>
      <c r="D4" s="628"/>
      <c r="E4" s="628"/>
      <c r="F4" s="628"/>
    </row>
    <row r="5" spans="1:14">
      <c r="A5" s="629" t="str">
        <f>+'16'!A6:G6</f>
        <v>(Ban hành kèm theo NQ số : ….../NQ-HĐND ngày …. /12/2024 của HĐND thị xã Điện Bàn)</v>
      </c>
      <c r="B5" s="629"/>
      <c r="C5" s="629"/>
      <c r="D5" s="629"/>
      <c r="E5" s="629"/>
      <c r="F5" s="629"/>
      <c r="H5" s="41"/>
      <c r="I5" s="41"/>
      <c r="J5" s="41"/>
      <c r="K5" s="41"/>
      <c r="L5" s="41"/>
      <c r="M5" s="41"/>
      <c r="N5" s="41"/>
    </row>
    <row r="6" spans="1:14" s="171" customFormat="1" ht="8">
      <c r="A6" s="172"/>
      <c r="B6" s="172"/>
      <c r="C6" s="172"/>
      <c r="D6" s="172"/>
      <c r="E6" s="172"/>
      <c r="F6" s="172"/>
      <c r="H6" s="180"/>
      <c r="I6" s="180"/>
      <c r="J6" s="180"/>
      <c r="K6" s="180"/>
      <c r="L6" s="180"/>
      <c r="M6" s="180"/>
      <c r="N6" s="180"/>
    </row>
    <row r="7" spans="1:14">
      <c r="A7" s="24"/>
      <c r="B7" s="24"/>
      <c r="C7" s="24"/>
      <c r="D7" s="24"/>
      <c r="E7" s="631" t="s">
        <v>12</v>
      </c>
      <c r="F7" s="631"/>
    </row>
    <row r="8" spans="1:14" ht="18" customHeight="1">
      <c r="A8" s="615" t="s">
        <v>0</v>
      </c>
      <c r="B8" s="615" t="s">
        <v>18</v>
      </c>
      <c r="C8" s="615" t="s">
        <v>352</v>
      </c>
      <c r="D8" s="615" t="s">
        <v>470</v>
      </c>
      <c r="E8" s="615" t="s">
        <v>19</v>
      </c>
      <c r="F8" s="615"/>
    </row>
    <row r="9" spans="1:14" ht="36.75" customHeight="1">
      <c r="A9" s="615"/>
      <c r="B9" s="615"/>
      <c r="C9" s="615"/>
      <c r="D9" s="615"/>
      <c r="E9" s="36" t="s">
        <v>30</v>
      </c>
      <c r="F9" s="36" t="s">
        <v>31</v>
      </c>
      <c r="H9" s="8"/>
      <c r="I9" s="9"/>
    </row>
    <row r="10" spans="1:14" ht="18">
      <c r="A10" s="36" t="s">
        <v>1</v>
      </c>
      <c r="B10" s="36" t="s">
        <v>2</v>
      </c>
      <c r="C10" s="36">
        <v>1</v>
      </c>
      <c r="D10" s="36">
        <v>2</v>
      </c>
      <c r="E10" s="36" t="s">
        <v>32</v>
      </c>
      <c r="F10" s="36" t="s">
        <v>33</v>
      </c>
    </row>
    <row r="11" spans="1:14" s="12" customFormat="1" ht="18">
      <c r="A11" s="36"/>
      <c r="B11" s="14" t="s">
        <v>21</v>
      </c>
      <c r="C11" s="97">
        <f>+C12+C48</f>
        <v>1836756.9</v>
      </c>
      <c r="D11" s="97">
        <f>+D12+D48</f>
        <v>2533130</v>
      </c>
      <c r="E11" s="97">
        <f>+E12+E48</f>
        <v>696373.10000000009</v>
      </c>
      <c r="F11" s="103">
        <f>+D11/C11*100</f>
        <v>137.91318818511041</v>
      </c>
      <c r="G11" s="13"/>
      <c r="H11" s="13"/>
      <c r="I11" s="13"/>
    </row>
    <row r="12" spans="1:14" s="12" customFormat="1" ht="18">
      <c r="A12" s="36" t="s">
        <v>1</v>
      </c>
      <c r="B12" s="14" t="s">
        <v>34</v>
      </c>
      <c r="C12" s="97">
        <f>+C13+C28+C42+C43+C44+C45+C47</f>
        <v>1836756.9</v>
      </c>
      <c r="D12" s="97">
        <f>+D13+D28+D42+D43+D44+D45+D47</f>
        <v>2533130</v>
      </c>
      <c r="E12" s="97">
        <f>+E13+E28+E42+E43+E44+E45+E47</f>
        <v>696373.10000000009</v>
      </c>
      <c r="F12" s="103">
        <f>+D12/C12*100</f>
        <v>137.91318818511041</v>
      </c>
      <c r="G12" s="13"/>
      <c r="H12" s="20"/>
      <c r="I12" s="13"/>
    </row>
    <row r="13" spans="1:14" s="12" customFormat="1" ht="18">
      <c r="A13" s="36" t="s">
        <v>3</v>
      </c>
      <c r="B13" s="14" t="s">
        <v>114</v>
      </c>
      <c r="C13" s="98">
        <f>+C14+C27</f>
        <v>858814</v>
      </c>
      <c r="D13" s="98">
        <f>+D14+D27</f>
        <v>1385538</v>
      </c>
      <c r="E13" s="98">
        <f>+E14+E27</f>
        <v>526724</v>
      </c>
      <c r="F13" s="103">
        <f>+D13/C13*100</f>
        <v>161.33155724056664</v>
      </c>
      <c r="G13" s="13"/>
      <c r="H13" s="13"/>
    </row>
    <row r="14" spans="1:14" ht="18">
      <c r="A14" s="6">
        <v>1</v>
      </c>
      <c r="B14" s="7" t="s">
        <v>74</v>
      </c>
      <c r="C14" s="99">
        <f>+SUM(C20:C26)</f>
        <v>858814</v>
      </c>
      <c r="D14" s="99">
        <f>+SUM(D20:D26)</f>
        <v>1385538</v>
      </c>
      <c r="E14" s="99">
        <f>+SUM(E20:E26)</f>
        <v>526724</v>
      </c>
      <c r="F14" s="104">
        <f>+D14/C14*100</f>
        <v>161.33155724056664</v>
      </c>
      <c r="G14" s="8"/>
    </row>
    <row r="15" spans="1:14" ht="18" hidden="1">
      <c r="A15" s="6"/>
      <c r="B15" s="7" t="s">
        <v>35</v>
      </c>
      <c r="C15" s="99"/>
      <c r="D15" s="99"/>
      <c r="E15" s="31">
        <v>0</v>
      </c>
      <c r="F15" s="103" t="e">
        <v>#DIV/0!</v>
      </c>
      <c r="G15" s="8"/>
    </row>
    <row r="16" spans="1:14" ht="18" hidden="1">
      <c r="A16" s="6" t="s">
        <v>14</v>
      </c>
      <c r="B16" s="15" t="s">
        <v>36</v>
      </c>
      <c r="C16" s="99"/>
      <c r="D16" s="99"/>
      <c r="E16" s="31">
        <v>0</v>
      </c>
      <c r="F16" s="103" t="e">
        <v>#DIV/0!</v>
      </c>
      <c r="G16" s="8"/>
    </row>
    <row r="17" spans="1:10" ht="18" hidden="1">
      <c r="A17" s="6" t="s">
        <v>14</v>
      </c>
      <c r="B17" s="15" t="s">
        <v>37</v>
      </c>
      <c r="C17" s="99"/>
      <c r="D17" s="99"/>
      <c r="E17" s="31">
        <v>0</v>
      </c>
      <c r="F17" s="103" t="e">
        <v>#DIV/0!</v>
      </c>
      <c r="G17" s="8"/>
    </row>
    <row r="18" spans="1:10" ht="18" hidden="1">
      <c r="A18" s="6"/>
      <c r="B18" s="15" t="s">
        <v>105</v>
      </c>
      <c r="C18" s="99"/>
      <c r="D18" s="99"/>
      <c r="E18" s="31">
        <v>0</v>
      </c>
      <c r="F18" s="103" t="e">
        <v>#DIV/0!</v>
      </c>
      <c r="G18" s="8"/>
    </row>
    <row r="19" spans="1:10" ht="18">
      <c r="A19" s="6"/>
      <c r="B19" s="7" t="s">
        <v>38</v>
      </c>
      <c r="C19" s="99"/>
      <c r="D19" s="99"/>
      <c r="E19" s="31"/>
      <c r="F19" s="104"/>
      <c r="G19" s="8"/>
      <c r="H19" s="8"/>
    </row>
    <row r="20" spans="1:10" ht="18">
      <c r="A20" s="279" t="s">
        <v>27</v>
      </c>
      <c r="B20" s="291" t="s">
        <v>22</v>
      </c>
      <c r="C20" s="292">
        <v>15036</v>
      </c>
      <c r="D20" s="292">
        <v>15036</v>
      </c>
      <c r="E20" s="293">
        <f>+D20-C20</f>
        <v>0</v>
      </c>
      <c r="F20" s="439">
        <f>+D20/C20*100</f>
        <v>100</v>
      </c>
      <c r="G20" s="8"/>
    </row>
    <row r="21" spans="1:10" ht="18">
      <c r="A21" s="281" t="s">
        <v>14</v>
      </c>
      <c r="B21" s="294" t="s">
        <v>39</v>
      </c>
      <c r="C21" s="295">
        <v>803465</v>
      </c>
      <c r="D21" s="295">
        <v>1017650</v>
      </c>
      <c r="E21" s="295">
        <f>+D21-C21</f>
        <v>214185</v>
      </c>
      <c r="F21" s="296">
        <f>+D21/C21*100</f>
        <v>126.65766399283105</v>
      </c>
      <c r="G21" s="8"/>
      <c r="I21" s="8"/>
    </row>
    <row r="22" spans="1:10" ht="18">
      <c r="A22" s="281" t="s">
        <v>14</v>
      </c>
      <c r="B22" s="294" t="s">
        <v>40</v>
      </c>
      <c r="C22" s="296">
        <v>0</v>
      </c>
      <c r="D22" s="296">
        <v>0</v>
      </c>
      <c r="E22" s="297">
        <v>0</v>
      </c>
      <c r="F22" s="296">
        <v>0</v>
      </c>
      <c r="G22" s="8"/>
      <c r="I22" s="9"/>
      <c r="J22" s="8"/>
    </row>
    <row r="23" spans="1:10" ht="18">
      <c r="A23" s="281" t="s">
        <v>27</v>
      </c>
      <c r="B23" s="294" t="s">
        <v>115</v>
      </c>
      <c r="C23" s="296">
        <v>0</v>
      </c>
      <c r="D23" s="296">
        <v>0</v>
      </c>
      <c r="E23" s="297">
        <v>0</v>
      </c>
      <c r="F23" s="296">
        <v>0</v>
      </c>
      <c r="G23" s="8"/>
      <c r="I23" s="8"/>
      <c r="J23" s="8"/>
    </row>
    <row r="24" spans="1:10" ht="18">
      <c r="A24" s="281" t="s">
        <v>28</v>
      </c>
      <c r="B24" s="294" t="s">
        <v>53</v>
      </c>
      <c r="C24" s="296">
        <v>0</v>
      </c>
      <c r="D24" s="296">
        <v>0</v>
      </c>
      <c r="E24" s="297">
        <v>0</v>
      </c>
      <c r="F24" s="296">
        <v>0</v>
      </c>
      <c r="G24" s="8"/>
    </row>
    <row r="25" spans="1:10" ht="18">
      <c r="A25" s="281" t="s">
        <v>14</v>
      </c>
      <c r="B25" s="282" t="s">
        <v>344</v>
      </c>
      <c r="C25" s="295">
        <v>28513</v>
      </c>
      <c r="D25" s="295">
        <v>33314</v>
      </c>
      <c r="E25" s="295">
        <f t="shared" ref="E25:E26" si="0">+D25-C25</f>
        <v>4801</v>
      </c>
      <c r="F25" s="296">
        <f>+D25/C25*100</f>
        <v>116.83793357415915</v>
      </c>
      <c r="G25" s="8"/>
    </row>
    <row r="26" spans="1:10" ht="18">
      <c r="A26" s="277" t="s">
        <v>14</v>
      </c>
      <c r="B26" s="283" t="s">
        <v>261</v>
      </c>
      <c r="C26" s="298">
        <v>11800</v>
      </c>
      <c r="D26" s="298">
        <v>319538</v>
      </c>
      <c r="E26" s="295">
        <f t="shared" si="0"/>
        <v>307738</v>
      </c>
      <c r="F26" s="296">
        <f>+D26/C26*100</f>
        <v>2707.9491525423732</v>
      </c>
      <c r="G26" s="8"/>
    </row>
    <row r="27" spans="1:10" ht="18">
      <c r="A27" s="6">
        <v>2</v>
      </c>
      <c r="B27" s="7" t="s">
        <v>99</v>
      </c>
      <c r="C27" s="108">
        <v>0</v>
      </c>
      <c r="D27" s="108">
        <v>0</v>
      </c>
      <c r="E27" s="30">
        <v>0</v>
      </c>
      <c r="F27" s="108">
        <v>0</v>
      </c>
      <c r="G27" s="8"/>
    </row>
    <row r="28" spans="1:10" s="12" customFormat="1" ht="18">
      <c r="A28" s="36" t="s">
        <v>4</v>
      </c>
      <c r="B28" s="14" t="s">
        <v>41</v>
      </c>
      <c r="C28" s="98">
        <f>+SUM(C30:C40)</f>
        <v>957296.89999999991</v>
      </c>
      <c r="D28" s="98">
        <f t="shared" ref="D28:E28" si="1">+SUM(D30:D40)</f>
        <v>1126946</v>
      </c>
      <c r="E28" s="98">
        <f t="shared" si="1"/>
        <v>169649.10000000012</v>
      </c>
      <c r="F28" s="103">
        <f>+D28/C28*100</f>
        <v>117.72168070323848</v>
      </c>
      <c r="G28" s="13"/>
      <c r="H28" s="13"/>
      <c r="I28" s="13"/>
      <c r="J28" s="13"/>
    </row>
    <row r="29" spans="1:10" ht="18">
      <c r="A29" s="6"/>
      <c r="B29" s="15" t="s">
        <v>9</v>
      </c>
      <c r="C29" s="99"/>
      <c r="D29" s="99"/>
      <c r="E29" s="31"/>
      <c r="F29" s="103"/>
      <c r="G29" s="8"/>
      <c r="I29" s="8"/>
    </row>
    <row r="30" spans="1:10" ht="18">
      <c r="A30" s="279">
        <v>1</v>
      </c>
      <c r="B30" s="280" t="s">
        <v>228</v>
      </c>
      <c r="C30" s="288">
        <v>422275</v>
      </c>
      <c r="D30" s="288">
        <v>542979</v>
      </c>
      <c r="E30" s="295">
        <f t="shared" ref="E30:E40" si="2">+D30-C30</f>
        <v>120704</v>
      </c>
      <c r="F30" s="296">
        <f t="shared" ref="F30:F40" si="3">+D30/C30*100</f>
        <v>128.58421644662837</v>
      </c>
      <c r="G30" s="8"/>
      <c r="I30" s="9"/>
    </row>
    <row r="31" spans="1:10" ht="18">
      <c r="A31" s="281">
        <v>2</v>
      </c>
      <c r="B31" s="282" t="s">
        <v>229</v>
      </c>
      <c r="C31" s="289">
        <v>14672</v>
      </c>
      <c r="D31" s="289">
        <v>16230</v>
      </c>
      <c r="E31" s="295">
        <f t="shared" si="2"/>
        <v>1558</v>
      </c>
      <c r="F31" s="296">
        <f t="shared" si="3"/>
        <v>110.61886586695746</v>
      </c>
      <c r="G31" s="8"/>
    </row>
    <row r="32" spans="1:10" ht="18">
      <c r="A32" s="281">
        <v>3</v>
      </c>
      <c r="B32" s="282" t="s">
        <v>353</v>
      </c>
      <c r="C32" s="289">
        <v>9711.0766000000003</v>
      </c>
      <c r="D32" s="289">
        <v>10333</v>
      </c>
      <c r="E32" s="295">
        <f t="shared" si="2"/>
        <v>621.92339999999967</v>
      </c>
      <c r="F32" s="296">
        <f t="shared" si="3"/>
        <v>106.40426829709075</v>
      </c>
      <c r="G32" s="8"/>
    </row>
    <row r="33" spans="1:8" ht="18">
      <c r="A33" s="281">
        <v>4</v>
      </c>
      <c r="B33" s="282" t="s">
        <v>230</v>
      </c>
      <c r="C33" s="289">
        <v>2244</v>
      </c>
      <c r="D33" s="289">
        <v>2188</v>
      </c>
      <c r="E33" s="438">
        <f t="shared" si="2"/>
        <v>-56</v>
      </c>
      <c r="F33" s="296">
        <f t="shared" si="3"/>
        <v>97.50445632798575</v>
      </c>
      <c r="G33" s="8"/>
    </row>
    <row r="34" spans="1:8" ht="18">
      <c r="A34" s="281">
        <v>5</v>
      </c>
      <c r="B34" s="282" t="s">
        <v>231</v>
      </c>
      <c r="C34" s="289">
        <v>136700</v>
      </c>
      <c r="D34" s="289">
        <v>159668</v>
      </c>
      <c r="E34" s="295">
        <f t="shared" si="2"/>
        <v>22968</v>
      </c>
      <c r="F34" s="296">
        <f t="shared" si="3"/>
        <v>116.80175566934894</v>
      </c>
      <c r="G34" s="8"/>
    </row>
    <row r="35" spans="1:8" ht="18">
      <c r="A35" s="281">
        <v>6</v>
      </c>
      <c r="B35" s="282" t="s">
        <v>232</v>
      </c>
      <c r="C35" s="289">
        <v>196303.82339999988</v>
      </c>
      <c r="D35" s="289">
        <v>237773</v>
      </c>
      <c r="E35" s="295">
        <f t="shared" si="2"/>
        <v>41469.176600000123</v>
      </c>
      <c r="F35" s="296">
        <f t="shared" si="3"/>
        <v>121.12499689601061</v>
      </c>
      <c r="G35" s="8"/>
    </row>
    <row r="36" spans="1:8" ht="18">
      <c r="A36" s="281">
        <v>7</v>
      </c>
      <c r="B36" s="282" t="s">
        <v>233</v>
      </c>
      <c r="C36" s="289">
        <v>7577</v>
      </c>
      <c r="D36" s="289">
        <v>12792</v>
      </c>
      <c r="E36" s="295">
        <f t="shared" si="2"/>
        <v>5215</v>
      </c>
      <c r="F36" s="296">
        <f t="shared" si="3"/>
        <v>168.82671241916324</v>
      </c>
      <c r="G36" s="8"/>
    </row>
    <row r="37" spans="1:8" ht="18">
      <c r="A37" s="281">
        <v>8</v>
      </c>
      <c r="B37" s="282" t="s">
        <v>234</v>
      </c>
      <c r="C37" s="289">
        <v>11349</v>
      </c>
      <c r="D37" s="289">
        <v>12133</v>
      </c>
      <c r="E37" s="295">
        <f t="shared" si="2"/>
        <v>784</v>
      </c>
      <c r="F37" s="296">
        <f t="shared" si="3"/>
        <v>106.90809762974712</v>
      </c>
      <c r="G37" s="8"/>
    </row>
    <row r="38" spans="1:8" ht="18">
      <c r="A38" s="281">
        <v>9</v>
      </c>
      <c r="B38" s="282" t="s">
        <v>5</v>
      </c>
      <c r="C38" s="289">
        <v>136617</v>
      </c>
      <c r="D38" s="289">
        <v>123002</v>
      </c>
      <c r="E38" s="438">
        <f t="shared" si="2"/>
        <v>-13615</v>
      </c>
      <c r="F38" s="296">
        <f t="shared" si="3"/>
        <v>90.034183154365849</v>
      </c>
      <c r="G38" s="8"/>
    </row>
    <row r="39" spans="1:8" ht="18">
      <c r="A39" s="281">
        <v>10</v>
      </c>
      <c r="B39" s="282" t="s">
        <v>235</v>
      </c>
      <c r="C39" s="289">
        <v>16550</v>
      </c>
      <c r="D39" s="289">
        <v>6550</v>
      </c>
      <c r="E39" s="438">
        <f t="shared" si="2"/>
        <v>-10000</v>
      </c>
      <c r="F39" s="296">
        <f t="shared" si="3"/>
        <v>39.577039274924466</v>
      </c>
      <c r="G39" s="8"/>
    </row>
    <row r="40" spans="1:8" ht="18">
      <c r="A40" s="277">
        <v>11</v>
      </c>
      <c r="B40" s="283" t="s">
        <v>236</v>
      </c>
      <c r="C40" s="290">
        <v>3298</v>
      </c>
      <c r="D40" s="290">
        <v>3298</v>
      </c>
      <c r="E40" s="296">
        <f t="shared" si="2"/>
        <v>0</v>
      </c>
      <c r="F40" s="296">
        <f t="shared" si="3"/>
        <v>100</v>
      </c>
      <c r="G40" s="8"/>
      <c r="H40" s="23"/>
    </row>
    <row r="41" spans="1:8">
      <c r="A41" s="6">
        <v>12</v>
      </c>
      <c r="B41" s="101" t="s">
        <v>237</v>
      </c>
      <c r="C41" s="108">
        <v>0</v>
      </c>
      <c r="D41" s="108">
        <v>0</v>
      </c>
      <c r="E41" s="31">
        <v>0</v>
      </c>
      <c r="F41" s="102">
        <v>0</v>
      </c>
      <c r="G41" s="8"/>
      <c r="H41" s="23"/>
    </row>
    <row r="42" spans="1:8" s="12" customFormat="1" ht="36">
      <c r="A42" s="36" t="s">
        <v>10</v>
      </c>
      <c r="B42" s="14" t="s">
        <v>100</v>
      </c>
      <c r="C42" s="102">
        <v>0</v>
      </c>
      <c r="D42" s="102">
        <v>0</v>
      </c>
      <c r="E42" s="33">
        <v>0</v>
      </c>
      <c r="F42" s="102">
        <v>0</v>
      </c>
      <c r="G42" s="8"/>
    </row>
    <row r="43" spans="1:8" s="12" customFormat="1" ht="18">
      <c r="A43" s="36" t="s">
        <v>11</v>
      </c>
      <c r="B43" s="14" t="s">
        <v>106</v>
      </c>
      <c r="C43" s="102">
        <v>0</v>
      </c>
      <c r="D43" s="102">
        <v>0</v>
      </c>
      <c r="E43" s="33">
        <v>0</v>
      </c>
      <c r="F43" s="102">
        <v>0</v>
      </c>
      <c r="G43" s="8"/>
    </row>
    <row r="44" spans="1:8" s="12" customFormat="1" ht="18">
      <c r="A44" s="36" t="s">
        <v>23</v>
      </c>
      <c r="B44" s="14" t="s">
        <v>42</v>
      </c>
      <c r="C44" s="98">
        <v>20646</v>
      </c>
      <c r="D44" s="98">
        <v>20646</v>
      </c>
      <c r="E44" s="33">
        <v>0</v>
      </c>
      <c r="F44" s="103">
        <v>100</v>
      </c>
      <c r="G44" s="8"/>
    </row>
    <row r="45" spans="1:8" s="12" customFormat="1" ht="18">
      <c r="A45" s="36" t="s">
        <v>24</v>
      </c>
      <c r="B45" s="14" t="s">
        <v>110</v>
      </c>
      <c r="C45" s="102">
        <v>0</v>
      </c>
      <c r="D45" s="102">
        <v>0</v>
      </c>
      <c r="E45" s="33">
        <v>0</v>
      </c>
      <c r="F45" s="102">
        <v>0</v>
      </c>
      <c r="G45" s="8"/>
    </row>
    <row r="46" spans="1:8" s="12" customFormat="1" ht="36" hidden="1">
      <c r="A46" s="36"/>
      <c r="B46" s="15" t="s">
        <v>133</v>
      </c>
      <c r="C46" s="98"/>
      <c r="D46" s="100"/>
      <c r="E46" s="31"/>
      <c r="F46" s="102" t="e">
        <v>#DIV/0!</v>
      </c>
      <c r="G46" s="8"/>
    </row>
    <row r="47" spans="1:8" s="25" customFormat="1" ht="18">
      <c r="A47" s="52" t="s">
        <v>25</v>
      </c>
      <c r="B47" s="21" t="s">
        <v>135</v>
      </c>
      <c r="C47" s="51">
        <v>0</v>
      </c>
      <c r="D47" s="53">
        <v>0</v>
      </c>
      <c r="E47" s="54">
        <v>0</v>
      </c>
      <c r="F47" s="102">
        <v>0</v>
      </c>
      <c r="G47" s="22"/>
    </row>
    <row r="48" spans="1:8" s="12" customFormat="1" ht="18">
      <c r="A48" s="36" t="s">
        <v>2</v>
      </c>
      <c r="B48" s="14" t="s">
        <v>43</v>
      </c>
      <c r="C48" s="37">
        <v>0</v>
      </c>
      <c r="D48" s="31">
        <v>0</v>
      </c>
      <c r="E48" s="31">
        <v>0</v>
      </c>
      <c r="F48" s="108">
        <v>0</v>
      </c>
      <c r="G48" s="8"/>
    </row>
    <row r="49" spans="1:7" s="12" customFormat="1">
      <c r="A49" s="26" t="s">
        <v>3</v>
      </c>
      <c r="B49" s="27" t="s">
        <v>123</v>
      </c>
      <c r="C49" s="34">
        <v>0</v>
      </c>
      <c r="D49" s="183">
        <v>0</v>
      </c>
      <c r="E49" s="31">
        <v>0</v>
      </c>
      <c r="F49" s="108">
        <v>0</v>
      </c>
    </row>
    <row r="50" spans="1:7" ht="18" hidden="1">
      <c r="A50" s="26">
        <v>1</v>
      </c>
      <c r="B50" s="38" t="s">
        <v>272</v>
      </c>
      <c r="C50" s="34"/>
      <c r="D50" s="34"/>
      <c r="E50" s="31"/>
      <c r="F50" s="44"/>
    </row>
    <row r="51" spans="1:7" s="2" customFormat="1" ht="18" hidden="1">
      <c r="A51" s="29"/>
      <c r="B51" s="39" t="s">
        <v>118</v>
      </c>
      <c r="C51" s="35"/>
      <c r="D51" s="35"/>
      <c r="E51" s="30"/>
      <c r="F51" s="45"/>
    </row>
    <row r="52" spans="1:7" s="2" customFormat="1" ht="18" hidden="1">
      <c r="A52" s="29"/>
      <c r="B52" s="39" t="s">
        <v>119</v>
      </c>
      <c r="C52" s="35"/>
      <c r="D52" s="35"/>
      <c r="E52" s="30"/>
      <c r="F52" s="45"/>
    </row>
    <row r="53" spans="1:7" ht="18" hidden="1">
      <c r="A53" s="26">
        <v>2</v>
      </c>
      <c r="B53" s="38" t="s">
        <v>120</v>
      </c>
      <c r="C53" s="34"/>
      <c r="D53" s="34"/>
      <c r="E53" s="31"/>
      <c r="F53" s="44"/>
    </row>
    <row r="54" spans="1:7" s="2" customFormat="1" ht="18" hidden="1">
      <c r="A54" s="29"/>
      <c r="B54" s="39" t="s">
        <v>118</v>
      </c>
      <c r="C54" s="35"/>
      <c r="D54" s="35"/>
      <c r="E54" s="30"/>
      <c r="F54" s="45"/>
    </row>
    <row r="55" spans="1:7" s="2" customFormat="1" ht="18" hidden="1">
      <c r="A55" s="29"/>
      <c r="B55" s="39" t="s">
        <v>119</v>
      </c>
      <c r="C55" s="35"/>
      <c r="D55" s="35"/>
      <c r="E55" s="30"/>
      <c r="F55" s="45"/>
    </row>
    <row r="56" spans="1:7" ht="54" hidden="1">
      <c r="A56" s="26">
        <v>3</v>
      </c>
      <c r="B56" s="40" t="s">
        <v>125</v>
      </c>
      <c r="C56" s="34"/>
      <c r="D56" s="34"/>
      <c r="E56" s="31"/>
      <c r="F56" s="44"/>
    </row>
    <row r="57" spans="1:7" s="2" customFormat="1" ht="18" hidden="1">
      <c r="A57" s="29"/>
      <c r="B57" s="39" t="s">
        <v>118</v>
      </c>
      <c r="C57" s="35"/>
      <c r="D57" s="35"/>
      <c r="E57" s="30"/>
      <c r="F57" s="45"/>
    </row>
    <row r="58" spans="1:7" s="2" customFormat="1" ht="18" hidden="1">
      <c r="A58" s="29"/>
      <c r="B58" s="39" t="s">
        <v>119</v>
      </c>
      <c r="C58" s="35"/>
      <c r="D58" s="35"/>
      <c r="E58" s="30"/>
      <c r="F58" s="45"/>
    </row>
    <row r="59" spans="1:7" s="12" customFormat="1" ht="18">
      <c r="A59" s="36" t="s">
        <v>4</v>
      </c>
      <c r="B59" s="14" t="s">
        <v>44</v>
      </c>
      <c r="C59" s="37">
        <v>0</v>
      </c>
      <c r="D59" s="31">
        <v>0</v>
      </c>
      <c r="E59" s="31">
        <v>0</v>
      </c>
      <c r="F59" s="108">
        <v>0</v>
      </c>
      <c r="G59" s="8"/>
    </row>
    <row r="60" spans="1:7" ht="18" hidden="1">
      <c r="A60" s="36">
        <v>1</v>
      </c>
      <c r="B60" s="7" t="s">
        <v>46</v>
      </c>
      <c r="C60" s="37"/>
      <c r="D60" s="31"/>
      <c r="E60" s="31"/>
      <c r="F60" s="42"/>
      <c r="G60" s="8"/>
    </row>
    <row r="61" spans="1:7" s="2" customFormat="1" ht="18" hidden="1">
      <c r="A61" s="19"/>
      <c r="B61" s="15" t="s">
        <v>47</v>
      </c>
      <c r="C61" s="43"/>
      <c r="D61" s="30"/>
      <c r="E61" s="31"/>
      <c r="F61" s="42"/>
      <c r="G61" s="11"/>
    </row>
    <row r="62" spans="1:7" s="2" customFormat="1" ht="18" hidden="1">
      <c r="A62" s="19"/>
      <c r="B62" s="15" t="s">
        <v>48</v>
      </c>
      <c r="C62" s="43"/>
      <c r="D62" s="30"/>
      <c r="E62" s="31"/>
      <c r="F62" s="42"/>
      <c r="G62" s="11"/>
    </row>
    <row r="63" spans="1:7" ht="18" hidden="1">
      <c r="A63" s="36"/>
      <c r="B63" s="15" t="s">
        <v>49</v>
      </c>
      <c r="C63" s="43"/>
      <c r="D63" s="31"/>
      <c r="E63" s="31"/>
      <c r="F63" s="42"/>
      <c r="G63" s="8"/>
    </row>
    <row r="64" spans="1:7" ht="18" hidden="1">
      <c r="A64" s="36">
        <v>2</v>
      </c>
      <c r="B64" s="7" t="s">
        <v>50</v>
      </c>
      <c r="C64" s="37"/>
      <c r="D64" s="37"/>
      <c r="E64" s="31"/>
      <c r="F64" s="42"/>
      <c r="G64" s="8"/>
    </row>
    <row r="65" spans="1:7" ht="18" hidden="1">
      <c r="A65" s="6" t="s">
        <v>6</v>
      </c>
      <c r="B65" s="7" t="s">
        <v>51</v>
      </c>
      <c r="C65" s="31"/>
      <c r="D65" s="31"/>
      <c r="E65" s="31"/>
      <c r="F65" s="42"/>
      <c r="G65" s="8"/>
    </row>
    <row r="66" spans="1:7" s="2" customFormat="1" ht="36" hidden="1">
      <c r="A66" s="16"/>
      <c r="B66" s="46" t="s">
        <v>124</v>
      </c>
      <c r="C66" s="47"/>
      <c r="D66" s="30"/>
      <c r="E66" s="31"/>
      <c r="F66" s="42"/>
      <c r="G66" s="11"/>
    </row>
    <row r="67" spans="1:7" s="2" customFormat="1" ht="18" hidden="1">
      <c r="A67" s="16"/>
      <c r="B67" s="46" t="s">
        <v>107</v>
      </c>
      <c r="C67" s="48"/>
      <c r="D67" s="30"/>
      <c r="E67" s="31"/>
      <c r="F67" s="42"/>
      <c r="G67" s="11"/>
    </row>
    <row r="68" spans="1:7" s="2" customFormat="1" ht="18" hidden="1">
      <c r="A68" s="16"/>
      <c r="B68" s="46" t="s">
        <v>126</v>
      </c>
      <c r="C68" s="48"/>
      <c r="D68" s="30"/>
      <c r="E68" s="30"/>
      <c r="F68" s="49"/>
      <c r="G68" s="11"/>
    </row>
    <row r="69" spans="1:7" s="2" customFormat="1" ht="18" hidden="1">
      <c r="A69" s="16"/>
      <c r="B69" s="46" t="s">
        <v>127</v>
      </c>
      <c r="C69" s="48"/>
      <c r="D69" s="30"/>
      <c r="E69" s="30"/>
      <c r="F69" s="49"/>
      <c r="G69" s="11"/>
    </row>
    <row r="70" spans="1:7" s="2" customFormat="1" ht="72" hidden="1">
      <c r="A70" s="16"/>
      <c r="B70" s="46" t="s">
        <v>128</v>
      </c>
      <c r="C70" s="48"/>
      <c r="D70" s="30"/>
      <c r="E70" s="30"/>
      <c r="F70" s="49"/>
      <c r="G70" s="11"/>
    </row>
    <row r="71" spans="1:7" s="2" customFormat="1" ht="36" hidden="1">
      <c r="A71" s="16"/>
      <c r="B71" s="46" t="s">
        <v>129</v>
      </c>
      <c r="C71" s="48"/>
      <c r="D71" s="30"/>
      <c r="E71" s="30"/>
      <c r="F71" s="49"/>
      <c r="G71" s="11"/>
    </row>
    <row r="72" spans="1:7" ht="18" hidden="1">
      <c r="A72" s="6" t="s">
        <v>7</v>
      </c>
      <c r="B72" s="7" t="s">
        <v>47</v>
      </c>
      <c r="C72" s="37"/>
      <c r="D72" s="31"/>
      <c r="E72" s="31"/>
      <c r="F72" s="42"/>
      <c r="G72" s="8"/>
    </row>
    <row r="73" spans="1:7" ht="18" hidden="1">
      <c r="A73" s="36" t="s">
        <v>17</v>
      </c>
      <c r="B73" s="50" t="s">
        <v>45</v>
      </c>
      <c r="C73" s="51" t="e">
        <v>#REF!</v>
      </c>
      <c r="D73" s="33"/>
      <c r="E73" s="31" t="e">
        <v>#REF!</v>
      </c>
      <c r="F73" s="44" t="e">
        <v>#REF!</v>
      </c>
    </row>
    <row r="76" spans="1:7" ht="18" customHeight="1"/>
    <row r="85" ht="19.5" customHeight="1"/>
    <row r="86" ht="19.5" customHeight="1"/>
    <row r="87" ht="19.5" customHeight="1"/>
    <row r="88" ht="19.5" customHeight="1"/>
    <row r="89" ht="19.5" customHeight="1"/>
    <row r="90" ht="19.5" customHeight="1"/>
    <row r="91" ht="19.5" customHeight="1"/>
    <row r="92" ht="24.75" customHeight="1"/>
  </sheetData>
  <mergeCells count="12">
    <mergeCell ref="A1:B1"/>
    <mergeCell ref="C8:C9"/>
    <mergeCell ref="E8:F8"/>
    <mergeCell ref="A4:F4"/>
    <mergeCell ref="A5:F5"/>
    <mergeCell ref="A8:A9"/>
    <mergeCell ref="B8:B9"/>
    <mergeCell ref="D8:D9"/>
    <mergeCell ref="D1:F1"/>
    <mergeCell ref="D2:F2"/>
    <mergeCell ref="E7:F7"/>
    <mergeCell ref="A2:B2"/>
  </mergeCells>
  <pageMargins left="0.86" right="0" top="0.55118110236220497" bottom="0.35433070866141703" header="0.31496062992126" footer="0.31496062992126"/>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193"/>
  <sheetViews>
    <sheetView workbookViewId="0">
      <selection activeCell="G39" sqref="A1:G39"/>
    </sheetView>
  </sheetViews>
  <sheetFormatPr baseColWidth="10" defaultColWidth="6.5" defaultRowHeight="17"/>
  <cols>
    <col min="1" max="1" width="6.5" style="3"/>
    <col min="2" max="2" width="37.5" style="3" customWidth="1"/>
    <col min="3" max="3" width="14.1640625" style="3" customWidth="1"/>
    <col min="4" max="4" width="12" style="3" bestFit="1" customWidth="1"/>
    <col min="5" max="5" width="11.5" style="3" bestFit="1" customWidth="1"/>
    <col min="6" max="6" width="11.1640625" style="3" bestFit="1" customWidth="1"/>
    <col min="7" max="7" width="11" style="3" customWidth="1"/>
    <col min="8" max="8" width="15.5" style="3" customWidth="1"/>
    <col min="9" max="9" width="15.83203125" style="3" customWidth="1"/>
    <col min="10" max="10" width="15.6640625" style="3" customWidth="1"/>
    <col min="11" max="11" width="12.1640625" style="3" customWidth="1"/>
    <col min="12" max="16384" width="6.5" style="3"/>
  </cols>
  <sheetData>
    <row r="1" spans="1:9">
      <c r="A1" s="611" t="s">
        <v>378</v>
      </c>
      <c r="B1" s="611"/>
      <c r="C1" s="25"/>
      <c r="D1" s="25"/>
      <c r="E1" s="632" t="s">
        <v>274</v>
      </c>
      <c r="F1" s="632"/>
      <c r="G1" s="632"/>
    </row>
    <row r="2" spans="1:9">
      <c r="A2" s="618" t="s">
        <v>379</v>
      </c>
      <c r="B2" s="618"/>
      <c r="C2" s="25"/>
      <c r="D2" s="25"/>
      <c r="E2" s="633" t="s">
        <v>271</v>
      </c>
      <c r="F2" s="633"/>
      <c r="G2" s="633"/>
    </row>
    <row r="3" spans="1:9" s="190" customFormat="1" ht="10">
      <c r="A3" s="158"/>
      <c r="B3" s="158"/>
      <c r="C3" s="164"/>
      <c r="D3" s="164"/>
      <c r="E3" s="164"/>
      <c r="F3" s="165"/>
      <c r="G3" s="165"/>
    </row>
    <row r="4" spans="1:9" ht="39" customHeight="1">
      <c r="A4" s="634" t="s">
        <v>478</v>
      </c>
      <c r="B4" s="634"/>
      <c r="C4" s="634"/>
      <c r="D4" s="634"/>
      <c r="E4" s="634"/>
      <c r="F4" s="634"/>
      <c r="G4" s="634"/>
    </row>
    <row r="5" spans="1:9">
      <c r="A5" s="635" t="str">
        <f>+'17'!A5:F5</f>
        <v>(Ban hành kèm theo NQ số : ….../NQ-HĐND ngày …. /12/2024 của HĐND thị xã Điện Bàn)</v>
      </c>
      <c r="B5" s="635"/>
      <c r="C5" s="635"/>
      <c r="D5" s="635"/>
      <c r="E5" s="635"/>
      <c r="F5" s="635"/>
      <c r="G5" s="635"/>
    </row>
    <row r="6" spans="1:9" s="192" customFormat="1" ht="8">
      <c r="A6" s="191"/>
      <c r="B6" s="191"/>
      <c r="C6" s="191"/>
      <c r="D6" s="191"/>
      <c r="E6" s="191"/>
      <c r="F6" s="191"/>
      <c r="G6" s="191"/>
    </row>
    <row r="7" spans="1:9" ht="16.5" customHeight="1">
      <c r="A7" s="636" t="s">
        <v>12</v>
      </c>
      <c r="B7" s="636"/>
      <c r="C7" s="636"/>
      <c r="D7" s="636"/>
      <c r="E7" s="636"/>
      <c r="F7" s="636"/>
      <c r="G7" s="636"/>
    </row>
    <row r="8" spans="1:9" ht="21.75" customHeight="1">
      <c r="A8" s="637" t="s">
        <v>0</v>
      </c>
      <c r="B8" s="637" t="s">
        <v>18</v>
      </c>
      <c r="C8" s="637" t="s">
        <v>472</v>
      </c>
      <c r="D8" s="637" t="s">
        <v>479</v>
      </c>
      <c r="E8" s="637" t="s">
        <v>352</v>
      </c>
      <c r="F8" s="637" t="s">
        <v>117</v>
      </c>
      <c r="G8" s="637"/>
    </row>
    <row r="9" spans="1:9" ht="48" customHeight="1">
      <c r="A9" s="637"/>
      <c r="B9" s="637"/>
      <c r="C9" s="637"/>
      <c r="D9" s="637"/>
      <c r="E9" s="637"/>
      <c r="F9" s="52" t="s">
        <v>30</v>
      </c>
      <c r="G9" s="52" t="s">
        <v>31</v>
      </c>
    </row>
    <row r="10" spans="1:9" ht="21" customHeight="1">
      <c r="A10" s="52" t="s">
        <v>1</v>
      </c>
      <c r="B10" s="52" t="s">
        <v>2</v>
      </c>
      <c r="C10" s="52">
        <v>1</v>
      </c>
      <c r="D10" s="52">
        <v>2</v>
      </c>
      <c r="E10" s="52">
        <v>3</v>
      </c>
      <c r="F10" s="52" t="s">
        <v>13</v>
      </c>
      <c r="G10" s="52" t="s">
        <v>112</v>
      </c>
    </row>
    <row r="11" spans="1:9" ht="18">
      <c r="A11" s="52" t="s">
        <v>1</v>
      </c>
      <c r="B11" s="21" t="s">
        <v>270</v>
      </c>
      <c r="C11" s="105"/>
      <c r="D11" s="105"/>
      <c r="E11" s="105"/>
      <c r="F11" s="105"/>
      <c r="G11" s="193"/>
    </row>
    <row r="12" spans="1:9" ht="18">
      <c r="A12" s="52" t="s">
        <v>3</v>
      </c>
      <c r="B12" s="21" t="s">
        <v>90</v>
      </c>
      <c r="C12" s="106">
        <f>+C13+C14+C17+C18+C19+C20+C21</f>
        <v>1819149.9</v>
      </c>
      <c r="D12" s="106">
        <f t="shared" ref="D12:F12" si="0">+D13+D14+D17+D18+D19+D20+D21</f>
        <v>1719134.530328525</v>
      </c>
      <c r="E12" s="106">
        <f t="shared" si="0"/>
        <v>2509975</v>
      </c>
      <c r="F12" s="106">
        <f t="shared" si="0"/>
        <v>790840.469671475</v>
      </c>
      <c r="G12" s="195">
        <f>+E12/D12*100</f>
        <v>146.00224448521465</v>
      </c>
      <c r="H12" s="117"/>
      <c r="I12" s="117"/>
    </row>
    <row r="13" spans="1:9" ht="36">
      <c r="A13" s="17">
        <v>1</v>
      </c>
      <c r="B13" s="18" t="s">
        <v>91</v>
      </c>
      <c r="C13" s="105">
        <v>1481754.9</v>
      </c>
      <c r="D13" s="105">
        <v>642765.10020052502</v>
      </c>
      <c r="E13" s="105">
        <v>1434470</v>
      </c>
      <c r="F13" s="105">
        <f>+E13-D13</f>
        <v>791704.89979947498</v>
      </c>
      <c r="G13" s="196">
        <f>+E13/D13*100</f>
        <v>223.1717309406632</v>
      </c>
      <c r="H13" s="22"/>
      <c r="I13" s="22"/>
    </row>
    <row r="14" spans="1:9" ht="20.25" customHeight="1">
      <c r="A14" s="17">
        <v>2</v>
      </c>
      <c r="B14" s="18" t="s">
        <v>92</v>
      </c>
      <c r="C14" s="105">
        <f>+C15+C16</f>
        <v>337395</v>
      </c>
      <c r="D14" s="105">
        <f t="shared" ref="D14:F14" si="1">+D15+D16</f>
        <v>429402.49969999999</v>
      </c>
      <c r="E14" s="105">
        <f t="shared" si="1"/>
        <v>1075505</v>
      </c>
      <c r="F14" s="105">
        <f t="shared" si="1"/>
        <v>646102.50029999996</v>
      </c>
      <c r="G14" s="196">
        <f>+E14/D14*100</f>
        <v>250.46547254647945</v>
      </c>
      <c r="H14" s="154"/>
    </row>
    <row r="15" spans="1:9" ht="16.5" customHeight="1">
      <c r="A15" s="299" t="s">
        <v>14</v>
      </c>
      <c r="B15" s="300" t="s">
        <v>59</v>
      </c>
      <c r="C15" s="301">
        <v>0</v>
      </c>
      <c r="D15" s="301">
        <v>0</v>
      </c>
      <c r="E15" s="301">
        <v>0</v>
      </c>
      <c r="F15" s="301">
        <v>0</v>
      </c>
      <c r="G15" s="301">
        <v>0</v>
      </c>
      <c r="H15" s="22"/>
    </row>
    <row r="16" spans="1:9" ht="20.25" customHeight="1">
      <c r="A16" s="302" t="s">
        <v>14</v>
      </c>
      <c r="B16" s="303" t="s">
        <v>60</v>
      </c>
      <c r="C16" s="304">
        <v>337395</v>
      </c>
      <c r="D16" s="304">
        <v>429402.49969999999</v>
      </c>
      <c r="E16" s="304">
        <v>1075505</v>
      </c>
      <c r="F16" s="304">
        <f>+E16-D16</f>
        <v>646102.50029999996</v>
      </c>
      <c r="G16" s="306">
        <f>+E16/D16*100</f>
        <v>250.46547254647945</v>
      </c>
    </row>
    <row r="17" spans="1:11" ht="20.25" customHeight="1">
      <c r="A17" s="17">
        <v>3</v>
      </c>
      <c r="B17" s="18" t="s">
        <v>61</v>
      </c>
      <c r="C17" s="116">
        <v>0</v>
      </c>
      <c r="D17" s="116">
        <v>0</v>
      </c>
      <c r="E17" s="116">
        <v>0</v>
      </c>
      <c r="F17" s="116">
        <v>0</v>
      </c>
      <c r="G17" s="116">
        <v>0</v>
      </c>
    </row>
    <row r="18" spans="1:11" ht="20.25" customHeight="1">
      <c r="A18" s="17">
        <v>4</v>
      </c>
      <c r="B18" s="18" t="s">
        <v>62</v>
      </c>
      <c r="C18" s="116">
        <v>0</v>
      </c>
      <c r="D18" s="105">
        <v>4098.5346929999996</v>
      </c>
      <c r="E18" s="116">
        <v>0</v>
      </c>
      <c r="F18" s="197">
        <f>+E18-D18</f>
        <v>-4098.5346929999996</v>
      </c>
      <c r="G18" s="116">
        <v>0</v>
      </c>
      <c r="H18" s="117"/>
    </row>
    <row r="19" spans="1:11" ht="36">
      <c r="A19" s="17">
        <v>5</v>
      </c>
      <c r="B19" s="18" t="s">
        <v>63</v>
      </c>
      <c r="C19" s="116">
        <v>0</v>
      </c>
      <c r="D19" s="105">
        <v>642868.39573500003</v>
      </c>
      <c r="E19" s="116">
        <v>0</v>
      </c>
      <c r="F19" s="197">
        <f>+E19-D19</f>
        <v>-642868.39573500003</v>
      </c>
      <c r="G19" s="116">
        <v>0</v>
      </c>
    </row>
    <row r="20" spans="1:11" ht="18">
      <c r="A20" s="17">
        <v>6</v>
      </c>
      <c r="B20" s="18" t="s">
        <v>134</v>
      </c>
      <c r="C20" s="116">
        <v>0</v>
      </c>
      <c r="D20" s="116">
        <v>0</v>
      </c>
      <c r="E20" s="116">
        <v>0</v>
      </c>
      <c r="F20" s="116">
        <v>0</v>
      </c>
      <c r="G20" s="116">
        <v>0</v>
      </c>
    </row>
    <row r="21" spans="1:11" ht="18">
      <c r="A21" s="17">
        <v>7</v>
      </c>
      <c r="B21" s="18" t="s">
        <v>259</v>
      </c>
      <c r="C21" s="116">
        <v>0</v>
      </c>
      <c r="D21" s="116">
        <v>0</v>
      </c>
      <c r="E21" s="116">
        <v>0</v>
      </c>
      <c r="F21" s="116">
        <v>0</v>
      </c>
      <c r="G21" s="116">
        <v>0</v>
      </c>
    </row>
    <row r="22" spans="1:11" ht="20.25" customHeight="1">
      <c r="A22" s="52" t="s">
        <v>4</v>
      </c>
      <c r="B22" s="21" t="s">
        <v>93</v>
      </c>
      <c r="C22" s="106">
        <f>+C23+C24+C27+C28+C29</f>
        <v>1819149.7330998273</v>
      </c>
      <c r="D22" s="106">
        <f>+D23+D24+D27+D28+D29</f>
        <v>1717451.829744525</v>
      </c>
      <c r="E22" s="106">
        <f t="shared" ref="E22" si="2">+E23+E24+E27+E28+E29</f>
        <v>2509975</v>
      </c>
      <c r="F22" s="106">
        <f>+E22-D22</f>
        <v>792523.17025547498</v>
      </c>
      <c r="G22" s="196">
        <f>+E22/D22*100</f>
        <v>146.14529249262057</v>
      </c>
      <c r="H22" s="22"/>
      <c r="I22" s="435"/>
      <c r="J22" s="22"/>
    </row>
    <row r="23" spans="1:11" ht="36">
      <c r="A23" s="17">
        <v>1</v>
      </c>
      <c r="B23" s="18" t="s">
        <v>258</v>
      </c>
      <c r="C23" s="105">
        <v>1627014.64</v>
      </c>
      <c r="D23" s="105">
        <v>1170216.5243642</v>
      </c>
      <c r="E23" s="105">
        <v>2286523.7377873999</v>
      </c>
      <c r="F23" s="105">
        <f>+E23-D23</f>
        <v>1116307.2134232</v>
      </c>
      <c r="G23" s="196">
        <f>+E23/D23*100</f>
        <v>195.39321913350267</v>
      </c>
      <c r="H23" s="117"/>
    </row>
    <row r="24" spans="1:11" ht="20.25" customHeight="1">
      <c r="A24" s="17">
        <v>2</v>
      </c>
      <c r="B24" s="18" t="s">
        <v>94</v>
      </c>
      <c r="C24" s="105">
        <f>+C25+C26</f>
        <v>192135.0930998275</v>
      </c>
      <c r="D24" s="105">
        <f t="shared" ref="D24:F24" si="3">+D25+D26</f>
        <v>406112.668611</v>
      </c>
      <c r="E24" s="105">
        <f t="shared" si="3"/>
        <v>223451.26221260001</v>
      </c>
      <c r="F24" s="197">
        <f t="shared" si="3"/>
        <v>-182661.40639839999</v>
      </c>
      <c r="G24" s="196">
        <f>+E24/D24*100</f>
        <v>55.021987611678156</v>
      </c>
      <c r="I24" s="201"/>
    </row>
    <row r="25" spans="1:11" ht="20.25" customHeight="1">
      <c r="A25" s="299" t="s">
        <v>14</v>
      </c>
      <c r="B25" s="300" t="s">
        <v>95</v>
      </c>
      <c r="C25" s="307">
        <v>121761</v>
      </c>
      <c r="D25" s="307">
        <v>119769</v>
      </c>
      <c r="E25" s="307">
        <v>116212.44957560001</v>
      </c>
      <c r="F25" s="308">
        <f>+E25-D25</f>
        <v>-3556.5504243999894</v>
      </c>
      <c r="G25" s="309">
        <f>+E25/D25*100</f>
        <v>97.030491676143242</v>
      </c>
      <c r="H25" s="271"/>
      <c r="I25" s="272"/>
      <c r="J25" s="272"/>
      <c r="K25" s="272"/>
    </row>
    <row r="26" spans="1:11" ht="20.25" customHeight="1">
      <c r="A26" s="302" t="s">
        <v>14</v>
      </c>
      <c r="B26" s="303" t="s">
        <v>96</v>
      </c>
      <c r="C26" s="304">
        <v>70374.0930998275</v>
      </c>
      <c r="D26" s="304">
        <v>286343.668611</v>
      </c>
      <c r="E26" s="304">
        <v>107238.812637</v>
      </c>
      <c r="F26" s="305">
        <f>+E26-D26</f>
        <v>-179104.85597400001</v>
      </c>
      <c r="G26" s="306">
        <f>+E26/D26*100</f>
        <v>37.451085668209664</v>
      </c>
      <c r="H26" s="198"/>
    </row>
    <row r="27" spans="1:11" ht="18">
      <c r="A27" s="17">
        <v>3</v>
      </c>
      <c r="B27" s="18" t="s">
        <v>67</v>
      </c>
      <c r="C27" s="116">
        <v>0</v>
      </c>
      <c r="D27" s="105">
        <v>126751.48257732499</v>
      </c>
      <c r="E27" s="116">
        <v>0</v>
      </c>
      <c r="F27" s="197">
        <f>+E27-D27</f>
        <v>-126751.48257732499</v>
      </c>
      <c r="G27" s="116">
        <v>0</v>
      </c>
    </row>
    <row r="28" spans="1:11" ht="18">
      <c r="A28" s="17">
        <v>4</v>
      </c>
      <c r="B28" s="18" t="s">
        <v>260</v>
      </c>
      <c r="C28" s="116">
        <v>0</v>
      </c>
      <c r="D28" s="105">
        <v>14371.154192</v>
      </c>
      <c r="E28" s="116">
        <v>0</v>
      </c>
      <c r="F28" s="197">
        <f>+E28-D28</f>
        <v>-14371.154192</v>
      </c>
      <c r="G28" s="116">
        <v>0</v>
      </c>
    </row>
    <row r="29" spans="1:11" ht="18">
      <c r="A29" s="17">
        <v>5</v>
      </c>
      <c r="B29" s="18" t="s">
        <v>349</v>
      </c>
      <c r="C29" s="116">
        <v>0</v>
      </c>
      <c r="D29" s="116">
        <v>0</v>
      </c>
      <c r="E29" s="116">
        <v>0</v>
      </c>
      <c r="F29" s="116">
        <v>0</v>
      </c>
      <c r="G29" s="116">
        <v>0</v>
      </c>
    </row>
    <row r="30" spans="1:11" ht="16.5" customHeight="1">
      <c r="A30" s="52" t="s">
        <v>10</v>
      </c>
      <c r="B30" s="21" t="s">
        <v>98</v>
      </c>
      <c r="C30" s="199">
        <v>0</v>
      </c>
      <c r="D30" s="199">
        <v>0</v>
      </c>
      <c r="E30" s="199">
        <v>0</v>
      </c>
      <c r="F30" s="199">
        <v>0</v>
      </c>
      <c r="G30" s="199">
        <v>0</v>
      </c>
      <c r="H30" s="22"/>
    </row>
    <row r="31" spans="1:11" ht="18">
      <c r="A31" s="52" t="s">
        <v>2</v>
      </c>
      <c r="B31" s="21" t="s">
        <v>346</v>
      </c>
      <c r="C31" s="116">
        <v>0</v>
      </c>
      <c r="D31" s="116">
        <v>0</v>
      </c>
      <c r="E31" s="116">
        <v>0</v>
      </c>
      <c r="F31" s="116">
        <v>0</v>
      </c>
      <c r="G31" s="199">
        <v>0</v>
      </c>
    </row>
    <row r="32" spans="1:11" ht="18">
      <c r="A32" s="52" t="s">
        <v>3</v>
      </c>
      <c r="B32" s="21" t="s">
        <v>90</v>
      </c>
      <c r="C32" s="106">
        <f>+C33+C34+C37+C38</f>
        <v>209742.0930998275</v>
      </c>
      <c r="D32" s="106">
        <f t="shared" ref="D32:F32" si="4">+D33+D34+D37+D38</f>
        <v>492370.21487710002</v>
      </c>
      <c r="E32" s="106">
        <f t="shared" si="4"/>
        <v>246606.26221260001</v>
      </c>
      <c r="F32" s="194">
        <f t="shared" si="4"/>
        <v>-245763.95266449999</v>
      </c>
      <c r="G32" s="196">
        <f t="shared" ref="G32:G39" si="5">+E32/D32*100</f>
        <v>50.085536200469626</v>
      </c>
      <c r="H32" s="117"/>
      <c r="I32" s="117"/>
    </row>
    <row r="33" spans="1:11" ht="31.5" customHeight="1">
      <c r="A33" s="17">
        <v>1</v>
      </c>
      <c r="B33" s="18" t="s">
        <v>91</v>
      </c>
      <c r="C33" s="105">
        <v>17607</v>
      </c>
      <c r="D33" s="105">
        <v>35827.895081100003</v>
      </c>
      <c r="E33" s="105">
        <v>23155</v>
      </c>
      <c r="F33" s="197">
        <f>+E33-D33</f>
        <v>-12672.895081100003</v>
      </c>
      <c r="G33" s="196">
        <f t="shared" si="5"/>
        <v>64.628412993803735</v>
      </c>
      <c r="I33" s="117"/>
    </row>
    <row r="34" spans="1:11" ht="18">
      <c r="A34" s="17">
        <v>2</v>
      </c>
      <c r="B34" s="18" t="s">
        <v>92</v>
      </c>
      <c r="C34" s="105">
        <f>+C35+C36</f>
        <v>192135.0930998275</v>
      </c>
      <c r="D34" s="105">
        <f t="shared" ref="D34:F34" si="6">+D35+D36</f>
        <v>406112.668611</v>
      </c>
      <c r="E34" s="105">
        <f t="shared" si="6"/>
        <v>223451.26221260001</v>
      </c>
      <c r="F34" s="197">
        <f t="shared" si="6"/>
        <v>-182661.40639839999</v>
      </c>
      <c r="G34" s="196">
        <f t="shared" si="5"/>
        <v>55.021987611678156</v>
      </c>
    </row>
    <row r="35" spans="1:11" s="200" customFormat="1" ht="20.25" customHeight="1">
      <c r="A35" s="299" t="s">
        <v>14</v>
      </c>
      <c r="B35" s="300" t="s">
        <v>59</v>
      </c>
      <c r="C35" s="307">
        <v>121761</v>
      </c>
      <c r="D35" s="307">
        <v>119769</v>
      </c>
      <c r="E35" s="307">
        <v>116212.44957560001</v>
      </c>
      <c r="F35" s="308">
        <f>+E35-D35</f>
        <v>-3556.5504243999894</v>
      </c>
      <c r="G35" s="309">
        <f t="shared" si="5"/>
        <v>97.030491676143242</v>
      </c>
    </row>
    <row r="36" spans="1:11" s="200" customFormat="1" ht="20.25" customHeight="1">
      <c r="A36" s="302" t="s">
        <v>14</v>
      </c>
      <c r="B36" s="303" t="s">
        <v>60</v>
      </c>
      <c r="C36" s="304">
        <v>70374.0930998275</v>
      </c>
      <c r="D36" s="304">
        <v>286343.668611</v>
      </c>
      <c r="E36" s="304">
        <v>107238.812637</v>
      </c>
      <c r="F36" s="305">
        <f>+E36-D36</f>
        <v>-179104.85597400001</v>
      </c>
      <c r="G36" s="306">
        <f t="shared" si="5"/>
        <v>37.451085668209664</v>
      </c>
    </row>
    <row r="37" spans="1:11" ht="20.25" customHeight="1">
      <c r="A37" s="310">
        <v>3</v>
      </c>
      <c r="B37" s="311" t="s">
        <v>62</v>
      </c>
      <c r="C37" s="312">
        <v>0</v>
      </c>
      <c r="D37" s="313">
        <v>180.80454599999999</v>
      </c>
      <c r="E37" s="312">
        <v>0</v>
      </c>
      <c r="F37" s="197">
        <f>+E37-D37</f>
        <v>-180.80454599999999</v>
      </c>
      <c r="G37" s="116">
        <f t="shared" si="5"/>
        <v>0</v>
      </c>
    </row>
    <row r="38" spans="1:11" ht="31.5" customHeight="1">
      <c r="A38" s="17">
        <v>4</v>
      </c>
      <c r="B38" s="18" t="s">
        <v>63</v>
      </c>
      <c r="C38" s="116">
        <v>0</v>
      </c>
      <c r="D38" s="105">
        <v>50248.846639000003</v>
      </c>
      <c r="E38" s="116">
        <v>0</v>
      </c>
      <c r="F38" s="197">
        <f>+E38-D38</f>
        <v>-50248.846639000003</v>
      </c>
      <c r="G38" s="116">
        <f t="shared" si="5"/>
        <v>0</v>
      </c>
      <c r="H38" s="154"/>
      <c r="I38" s="22"/>
      <c r="J38" s="22"/>
      <c r="K38" s="22"/>
    </row>
    <row r="39" spans="1:11" ht="20.25" customHeight="1">
      <c r="A39" s="52" t="s">
        <v>4</v>
      </c>
      <c r="B39" s="21" t="s">
        <v>97</v>
      </c>
      <c r="C39" s="106">
        <v>209742.46</v>
      </c>
      <c r="D39" s="106">
        <v>491772.21487710002</v>
      </c>
      <c r="E39" s="106">
        <v>246606.26221260001</v>
      </c>
      <c r="F39" s="194">
        <f>+E39-D39</f>
        <v>-245165.95266450002</v>
      </c>
      <c r="G39" s="196">
        <f t="shared" si="5"/>
        <v>50.146440720370911</v>
      </c>
      <c r="H39" s="154"/>
      <c r="I39" s="22"/>
      <c r="J39" s="22"/>
      <c r="K39" s="22"/>
    </row>
    <row r="40" spans="1:11">
      <c r="D40" s="117"/>
    </row>
    <row r="41" spans="1:11">
      <c r="D41" s="117"/>
      <c r="E41" s="107"/>
    </row>
    <row r="42" spans="1:11" ht="16.5" hidden="1" customHeight="1"/>
    <row r="43" spans="1:11">
      <c r="D43" s="201"/>
      <c r="E43" s="107"/>
    </row>
    <row r="44" spans="1:11">
      <c r="D44" s="202"/>
      <c r="E44" s="117"/>
    </row>
    <row r="45" spans="1:11">
      <c r="D45" s="117"/>
    </row>
    <row r="46" spans="1:11">
      <c r="D46" s="117"/>
      <c r="E46" s="117"/>
    </row>
    <row r="47" spans="1:11" ht="16.5" hidden="1" customHeight="1"/>
    <row r="48" spans="1:11">
      <c r="E48" s="107"/>
    </row>
    <row r="51" ht="16.5" hidden="1" customHeight="1"/>
    <row r="52" ht="16.5" hidden="1" customHeight="1"/>
    <row r="53" ht="16.5" hidden="1" customHeight="1"/>
    <row r="55" ht="16.5" hidden="1" customHeight="1"/>
    <row r="62" ht="16.5" hidden="1" customHeight="1"/>
    <row r="66" ht="16.5" hidden="1" customHeight="1"/>
    <row r="67" ht="16.5" hidden="1" customHeight="1"/>
    <row r="68" ht="16.5" hidden="1" customHeight="1"/>
    <row r="70" ht="16.5" hidden="1" customHeight="1"/>
    <row r="71" ht="16.5" hidden="1" customHeight="1"/>
    <row r="75" ht="16.5" hidden="1" customHeight="1"/>
    <row r="76" ht="16.5" hidden="1" customHeight="1"/>
    <row r="77" ht="16.5" hidden="1" customHeight="1"/>
    <row r="79" ht="16.5" hidden="1" customHeight="1"/>
    <row r="80" ht="16.5" hidden="1" customHeight="1"/>
    <row r="84" ht="16.5" hidden="1" customHeight="1"/>
    <row r="85" ht="16.5" hidden="1" customHeight="1"/>
    <row r="86" ht="16.5" hidden="1" customHeight="1"/>
    <row r="87" ht="16.5" hidden="1" customHeight="1"/>
    <row r="88" ht="16.5" hidden="1" customHeight="1"/>
    <row r="89" ht="31.5" hidden="1" customHeight="1"/>
    <row r="90" ht="31.5" hidden="1" customHeight="1"/>
    <row r="91" ht="33.75" hidden="1" customHeight="1"/>
    <row r="92" ht="33.75" hidden="1" customHeight="1"/>
    <row r="93" ht="33.75" hidden="1" customHeight="1"/>
    <row r="94" ht="31.5" hidden="1" customHeight="1"/>
    <row r="96" ht="16.5" hidden="1" customHeight="1"/>
    <row r="102" ht="16.5" hidden="1" customHeight="1"/>
    <row r="107" ht="16.5" hidden="1" customHeight="1"/>
    <row r="108" ht="16.5" hidden="1" customHeight="1"/>
    <row r="109" ht="16.5" hidden="1" customHeight="1"/>
    <row r="110" ht="16.5" hidden="1" customHeight="1"/>
    <row r="111" ht="16.5" hidden="1" customHeight="1"/>
    <row r="112" ht="16.5" hidden="1" customHeight="1"/>
    <row r="113" ht="16.5" hidden="1" customHeight="1"/>
    <row r="115" ht="16.5" hidden="1" customHeight="1"/>
    <row r="120" ht="26.25" customHeight="1"/>
    <row r="136" ht="16.5" hidden="1" customHeight="1"/>
    <row r="142" ht="16.5" hidden="1" customHeight="1"/>
    <row r="143" ht="16.5" hidden="1" customHeight="1"/>
    <row r="144" ht="16.5" hidden="1" customHeight="1"/>
    <row r="147" ht="16.5" hidden="1" customHeight="1"/>
    <row r="148" ht="16.5" hidden="1" customHeight="1"/>
    <row r="151" ht="16.5" hidden="1" customHeight="1"/>
    <row r="152" ht="16.5" hidden="1" customHeight="1"/>
    <row r="153" ht="16.5" hidden="1" customHeight="1"/>
    <row r="155" ht="16.5" hidden="1" customHeight="1"/>
    <row r="166" ht="16.5" hidden="1" customHeight="1"/>
    <row r="169" ht="16.5" hidden="1" customHeight="1"/>
    <row r="171" ht="16.5" hidden="1" customHeight="1"/>
    <row r="172" ht="16.5" hidden="1" customHeight="1"/>
    <row r="173" ht="16.5" hidden="1" customHeight="1"/>
    <row r="175" ht="16.5" hidden="1" customHeight="1"/>
    <row r="176" ht="16.5" hidden="1" customHeight="1"/>
    <row r="179" ht="16.5" hidden="1" customHeight="1"/>
    <row r="180" ht="16.5" hidden="1" customHeight="1"/>
    <row r="181" ht="16.5" hidden="1" customHeight="1"/>
    <row r="182" ht="47.25" hidden="1" customHeight="1"/>
    <row r="183" ht="16.5" hidden="1" customHeight="1"/>
    <row r="184" ht="47.25" hidden="1" customHeight="1"/>
    <row r="185" ht="31.5" hidden="1" customHeight="1"/>
    <row r="186" ht="31.5" hidden="1" customHeight="1"/>
    <row r="187" ht="16.5" hidden="1" customHeight="1"/>
    <row r="188" ht="16.5" hidden="1" customHeight="1"/>
    <row r="189" ht="16.5" hidden="1" customHeight="1"/>
    <row r="190" ht="16.5" hidden="1" customHeight="1"/>
    <row r="191" ht="16.5" hidden="1" customHeight="1"/>
    <row r="192" ht="16.5" hidden="1" customHeight="1"/>
    <row r="193" ht="16.5" hidden="1" customHeight="1"/>
  </sheetData>
  <mergeCells count="13">
    <mergeCell ref="A7:G7"/>
    <mergeCell ref="A8:A9"/>
    <mergeCell ref="B8:B9"/>
    <mergeCell ref="C8:C9"/>
    <mergeCell ref="D8:D9"/>
    <mergeCell ref="E8:E9"/>
    <mergeCell ref="F8:G8"/>
    <mergeCell ref="A1:B1"/>
    <mergeCell ref="E1:G1"/>
    <mergeCell ref="E2:G2"/>
    <mergeCell ref="A4:G4"/>
    <mergeCell ref="A5:G5"/>
    <mergeCell ref="A2:B2"/>
  </mergeCells>
  <pageMargins left="0.31496062992126" right="0" top="0.74803149606299202" bottom="0.35433070866141703" header="0.31496062992126" footer="0.31496062992126"/>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31"/>
  <sheetViews>
    <sheetView topLeftCell="A23" workbookViewId="0">
      <selection sqref="A1:X31"/>
    </sheetView>
  </sheetViews>
  <sheetFormatPr baseColWidth="10" defaultColWidth="9.1640625" defaultRowHeight="16"/>
  <cols>
    <col min="1" max="1" width="4.5" style="203" customWidth="1"/>
    <col min="2" max="2" width="17.6640625" style="203" bestFit="1" customWidth="1"/>
    <col min="3" max="3" width="11.5" style="203" customWidth="1"/>
    <col min="4" max="4" width="11.33203125" style="203" customWidth="1"/>
    <col min="5" max="6" width="9.33203125" style="203" bestFit="1" customWidth="1"/>
    <col min="7" max="7" width="10.1640625" style="203" bestFit="1" customWidth="1"/>
    <col min="8" max="8" width="11.33203125" style="203" bestFit="1" customWidth="1"/>
    <col min="9" max="11" width="9.33203125" style="203" bestFit="1" customWidth="1"/>
    <col min="12" max="12" width="10.1640625" style="203" bestFit="1" customWidth="1"/>
    <col min="13" max="13" width="9.33203125" style="203" bestFit="1" customWidth="1"/>
    <col min="14" max="14" width="10.1640625" style="203" bestFit="1" customWidth="1"/>
    <col min="15" max="15" width="8.5" style="203" customWidth="1"/>
    <col min="16" max="16" width="8.83203125" style="203" customWidth="1"/>
    <col min="17" max="18" width="9.33203125" style="203" bestFit="1" customWidth="1"/>
    <col min="19" max="19" width="8.5" style="203" customWidth="1"/>
    <col min="20" max="20" width="9.33203125" style="203" bestFit="1" customWidth="1"/>
    <col min="21" max="21" width="9.33203125" style="203" customWidth="1"/>
    <col min="22" max="22" width="10.33203125" style="203" customWidth="1"/>
    <col min="23" max="23" width="10.5" style="203" customWidth="1"/>
    <col min="24" max="24" width="9.33203125" style="203" bestFit="1" customWidth="1"/>
    <col min="25" max="16384" width="9.1640625" style="203"/>
  </cols>
  <sheetData>
    <row r="1" spans="1:24">
      <c r="A1" s="611" t="s">
        <v>378</v>
      </c>
      <c r="B1" s="611"/>
      <c r="C1" s="611"/>
      <c r="D1" s="55"/>
      <c r="E1" s="55"/>
      <c r="F1" s="55"/>
      <c r="U1" s="646" t="s">
        <v>275</v>
      </c>
      <c r="V1" s="646"/>
      <c r="W1" s="646"/>
      <c r="X1" s="646"/>
    </row>
    <row r="2" spans="1:24">
      <c r="A2" s="618" t="s">
        <v>379</v>
      </c>
      <c r="B2" s="618"/>
      <c r="C2" s="618"/>
      <c r="D2" s="327"/>
      <c r="E2" s="327"/>
      <c r="F2" s="327"/>
      <c r="U2" s="617" t="s">
        <v>271</v>
      </c>
      <c r="V2" s="617"/>
      <c r="W2" s="617"/>
      <c r="X2" s="617"/>
    </row>
    <row r="3" spans="1:24" s="204" customFormat="1" ht="10">
      <c r="A3" s="167"/>
      <c r="B3" s="167"/>
      <c r="C3" s="167"/>
      <c r="E3" s="205"/>
      <c r="W3" s="205"/>
    </row>
    <row r="4" spans="1:24">
      <c r="A4" s="639" t="s">
        <v>139</v>
      </c>
      <c r="B4" s="639"/>
      <c r="C4" s="639"/>
      <c r="D4" s="639"/>
      <c r="E4" s="639"/>
      <c r="F4" s="639"/>
      <c r="G4" s="639"/>
      <c r="H4" s="639"/>
      <c r="I4" s="639"/>
      <c r="J4" s="639"/>
      <c r="K4" s="639"/>
      <c r="L4" s="639"/>
      <c r="M4" s="639"/>
      <c r="N4" s="639"/>
      <c r="O4" s="639"/>
      <c r="P4" s="639"/>
      <c r="Q4" s="639"/>
      <c r="R4" s="639"/>
      <c r="S4" s="639"/>
      <c r="T4" s="639"/>
      <c r="U4" s="639"/>
      <c r="V4" s="639"/>
      <c r="W4" s="639"/>
      <c r="X4" s="639"/>
    </row>
    <row r="5" spans="1:24">
      <c r="A5" s="639" t="s">
        <v>480</v>
      </c>
      <c r="B5" s="639"/>
      <c r="C5" s="639"/>
      <c r="D5" s="639"/>
      <c r="E5" s="639"/>
      <c r="F5" s="639"/>
      <c r="G5" s="639"/>
      <c r="H5" s="639"/>
      <c r="I5" s="639"/>
      <c r="J5" s="639"/>
      <c r="K5" s="639"/>
      <c r="L5" s="639"/>
      <c r="M5" s="639"/>
      <c r="N5" s="639"/>
      <c r="O5" s="639"/>
      <c r="P5" s="639"/>
      <c r="Q5" s="639"/>
      <c r="R5" s="639"/>
      <c r="S5" s="639"/>
      <c r="T5" s="639"/>
      <c r="U5" s="639"/>
      <c r="V5" s="639"/>
      <c r="W5" s="639"/>
      <c r="X5" s="639"/>
    </row>
    <row r="6" spans="1:24">
      <c r="A6" s="640" t="str">
        <f>+'30'!A5:G5</f>
        <v>(Ban hành kèm theo NQ số : ….../NQ-HĐND ngày …. /12/2024 của HĐND thị xã Điện Bàn)</v>
      </c>
      <c r="B6" s="640"/>
      <c r="C6" s="640"/>
      <c r="D6" s="640"/>
      <c r="E6" s="640"/>
      <c r="F6" s="640"/>
      <c r="G6" s="640"/>
      <c r="H6" s="640"/>
      <c r="I6" s="640"/>
      <c r="J6" s="640"/>
      <c r="K6" s="640"/>
      <c r="L6" s="640"/>
      <c r="M6" s="640"/>
      <c r="N6" s="640"/>
      <c r="O6" s="640"/>
      <c r="P6" s="640"/>
      <c r="Q6" s="640"/>
      <c r="R6" s="640"/>
      <c r="S6" s="640"/>
      <c r="T6" s="640"/>
      <c r="U6" s="640"/>
      <c r="V6" s="640"/>
      <c r="W6" s="640"/>
      <c r="X6" s="640"/>
    </row>
    <row r="7" spans="1:24" s="207" customFormat="1" ht="8">
      <c r="A7" s="206"/>
      <c r="B7" s="206"/>
      <c r="C7" s="206"/>
      <c r="D7" s="206"/>
      <c r="E7" s="206"/>
      <c r="F7" s="206"/>
      <c r="G7" s="206"/>
      <c r="H7" s="206"/>
      <c r="I7" s="206"/>
      <c r="J7" s="206"/>
      <c r="K7" s="206"/>
      <c r="L7" s="206"/>
      <c r="M7" s="206"/>
      <c r="N7" s="206"/>
      <c r="O7" s="206"/>
      <c r="P7" s="206"/>
      <c r="Q7" s="206"/>
      <c r="R7" s="206"/>
      <c r="S7" s="206"/>
      <c r="T7" s="206"/>
      <c r="U7" s="206"/>
      <c r="V7" s="206"/>
      <c r="W7" s="206"/>
      <c r="X7" s="206"/>
    </row>
    <row r="8" spans="1:24">
      <c r="W8" s="641" t="s">
        <v>113</v>
      </c>
      <c r="X8" s="641"/>
    </row>
    <row r="9" spans="1:24" ht="15.75" customHeight="1">
      <c r="A9" s="642" t="s">
        <v>266</v>
      </c>
      <c r="B9" s="642" t="s">
        <v>122</v>
      </c>
      <c r="C9" s="642" t="s">
        <v>136</v>
      </c>
      <c r="D9" s="642" t="s">
        <v>140</v>
      </c>
      <c r="E9" s="643" t="s">
        <v>141</v>
      </c>
      <c r="F9" s="643"/>
      <c r="G9" s="643"/>
      <c r="H9" s="643"/>
      <c r="I9" s="643"/>
      <c r="J9" s="643"/>
      <c r="K9" s="643"/>
      <c r="L9" s="643"/>
      <c r="M9" s="643"/>
      <c r="N9" s="643"/>
      <c r="O9" s="643"/>
      <c r="P9" s="643"/>
      <c r="Q9" s="643"/>
      <c r="R9" s="643"/>
      <c r="S9" s="643"/>
      <c r="T9" s="643"/>
      <c r="U9" s="643"/>
      <c r="V9" s="644" t="s">
        <v>142</v>
      </c>
      <c r="W9" s="643" t="s">
        <v>141</v>
      </c>
      <c r="X9" s="643"/>
    </row>
    <row r="10" spans="1:24" ht="134.25" customHeight="1">
      <c r="A10" s="642"/>
      <c r="B10" s="642"/>
      <c r="C10" s="642"/>
      <c r="D10" s="642"/>
      <c r="E10" s="208" t="s">
        <v>143</v>
      </c>
      <c r="F10" s="208" t="s">
        <v>144</v>
      </c>
      <c r="G10" s="208" t="s">
        <v>145</v>
      </c>
      <c r="H10" s="208" t="s">
        <v>483</v>
      </c>
      <c r="I10" s="208" t="s">
        <v>147</v>
      </c>
      <c r="J10" s="208" t="s">
        <v>148</v>
      </c>
      <c r="K10" s="208" t="s">
        <v>149</v>
      </c>
      <c r="L10" s="208" t="s">
        <v>150</v>
      </c>
      <c r="M10" s="208" t="s">
        <v>265</v>
      </c>
      <c r="N10" s="208" t="s">
        <v>152</v>
      </c>
      <c r="O10" s="208" t="s">
        <v>153</v>
      </c>
      <c r="P10" s="208" t="s">
        <v>154</v>
      </c>
      <c r="Q10" s="208" t="s">
        <v>481</v>
      </c>
      <c r="R10" s="208" t="s">
        <v>155</v>
      </c>
      <c r="S10" s="208" t="s">
        <v>156</v>
      </c>
      <c r="T10" s="208" t="s">
        <v>157</v>
      </c>
      <c r="U10" s="208" t="s">
        <v>158</v>
      </c>
      <c r="V10" s="645"/>
      <c r="W10" s="209" t="s">
        <v>159</v>
      </c>
      <c r="X10" s="209" t="s">
        <v>160</v>
      </c>
    </row>
    <row r="11" spans="1:24" ht="30" customHeight="1">
      <c r="A11" s="638" t="s">
        <v>89</v>
      </c>
      <c r="B11" s="638"/>
      <c r="C11" s="210">
        <f t="shared" ref="C11:X11" si="0">+SUM(C12:C31)</f>
        <v>34850</v>
      </c>
      <c r="D11" s="210">
        <f t="shared" si="0"/>
        <v>34850</v>
      </c>
      <c r="E11" s="211">
        <f t="shared" si="0"/>
        <v>0</v>
      </c>
      <c r="F11" s="211">
        <f t="shared" si="0"/>
        <v>0</v>
      </c>
      <c r="G11" s="211">
        <f t="shared" si="0"/>
        <v>0</v>
      </c>
      <c r="H11" s="210">
        <f t="shared" si="0"/>
        <v>12000</v>
      </c>
      <c r="I11" s="211">
        <f t="shared" si="0"/>
        <v>0</v>
      </c>
      <c r="J11" s="210">
        <f t="shared" si="0"/>
        <v>11000</v>
      </c>
      <c r="K11" s="210">
        <f t="shared" si="0"/>
        <v>8500</v>
      </c>
      <c r="L11" s="211">
        <f t="shared" si="0"/>
        <v>0</v>
      </c>
      <c r="M11" s="210">
        <f t="shared" si="0"/>
        <v>1450</v>
      </c>
      <c r="N11" s="211">
        <f t="shared" si="0"/>
        <v>0</v>
      </c>
      <c r="O11" s="211">
        <f t="shared" si="0"/>
        <v>0</v>
      </c>
      <c r="P11" s="211">
        <f t="shared" si="0"/>
        <v>0</v>
      </c>
      <c r="Q11" s="210">
        <f t="shared" si="0"/>
        <v>1900</v>
      </c>
      <c r="R11" s="211">
        <f t="shared" si="0"/>
        <v>0</v>
      </c>
      <c r="S11" s="211">
        <f t="shared" si="0"/>
        <v>0</v>
      </c>
      <c r="T11" s="211">
        <f t="shared" si="0"/>
        <v>0</v>
      </c>
      <c r="U11" s="211">
        <f t="shared" si="0"/>
        <v>0</v>
      </c>
      <c r="V11" s="211">
        <f t="shared" si="0"/>
        <v>0</v>
      </c>
      <c r="W11" s="211">
        <f t="shared" si="0"/>
        <v>0</v>
      </c>
      <c r="X11" s="211">
        <f t="shared" si="0"/>
        <v>0</v>
      </c>
    </row>
    <row r="12" spans="1:24" ht="30" customHeight="1">
      <c r="A12" s="212">
        <v>1</v>
      </c>
      <c r="B12" s="213" t="s">
        <v>238</v>
      </c>
      <c r="C12" s="214">
        <f>+D12+V12</f>
        <v>491</v>
      </c>
      <c r="D12" s="214">
        <f>+SUM(E12:U12)</f>
        <v>491</v>
      </c>
      <c r="E12" s="215">
        <v>0</v>
      </c>
      <c r="F12" s="215">
        <v>0</v>
      </c>
      <c r="G12" s="215">
        <v>0</v>
      </c>
      <c r="H12" s="214">
        <v>123</v>
      </c>
      <c r="I12" s="215">
        <v>0</v>
      </c>
      <c r="J12" s="214">
        <v>190</v>
      </c>
      <c r="K12" s="214">
        <v>50</v>
      </c>
      <c r="L12" s="215">
        <v>0</v>
      </c>
      <c r="M12" s="440">
        <v>58</v>
      </c>
      <c r="N12" s="215">
        <v>0</v>
      </c>
      <c r="O12" s="215">
        <v>0</v>
      </c>
      <c r="P12" s="215">
        <v>0</v>
      </c>
      <c r="Q12" s="214">
        <v>70</v>
      </c>
      <c r="R12" s="215">
        <v>0</v>
      </c>
      <c r="S12" s="215">
        <v>0</v>
      </c>
      <c r="T12" s="215">
        <v>0</v>
      </c>
      <c r="U12" s="215">
        <v>0</v>
      </c>
      <c r="V12" s="216">
        <f>+W12+X12</f>
        <v>0</v>
      </c>
      <c r="W12" s="215">
        <v>0</v>
      </c>
      <c r="X12" s="215">
        <v>0</v>
      </c>
    </row>
    <row r="13" spans="1:24" ht="30" customHeight="1">
      <c r="A13" s="212">
        <v>2</v>
      </c>
      <c r="B13" s="213" t="s">
        <v>239</v>
      </c>
      <c r="C13" s="214">
        <f t="shared" ref="C13:C31" si="1">+D13+V13</f>
        <v>948</v>
      </c>
      <c r="D13" s="214">
        <f t="shared" ref="D13:D31" si="2">+SUM(E13:U13)</f>
        <v>948</v>
      </c>
      <c r="E13" s="215">
        <v>0</v>
      </c>
      <c r="F13" s="215">
        <v>0</v>
      </c>
      <c r="G13" s="215">
        <v>0</v>
      </c>
      <c r="H13" s="214">
        <v>316</v>
      </c>
      <c r="I13" s="215">
        <v>0</v>
      </c>
      <c r="J13" s="214">
        <v>179</v>
      </c>
      <c r="K13" s="214">
        <v>250</v>
      </c>
      <c r="L13" s="215">
        <v>0</v>
      </c>
      <c r="M13" s="440">
        <v>83</v>
      </c>
      <c r="N13" s="215">
        <v>0</v>
      </c>
      <c r="O13" s="215">
        <v>0</v>
      </c>
      <c r="P13" s="215">
        <v>0</v>
      </c>
      <c r="Q13" s="214">
        <v>120</v>
      </c>
      <c r="R13" s="215">
        <v>0</v>
      </c>
      <c r="S13" s="215">
        <v>0</v>
      </c>
      <c r="T13" s="215">
        <v>0</v>
      </c>
      <c r="U13" s="215">
        <v>0</v>
      </c>
      <c r="V13" s="216">
        <f t="shared" ref="V13:V31" si="3">+W13+X13</f>
        <v>0</v>
      </c>
      <c r="W13" s="215">
        <v>0</v>
      </c>
      <c r="X13" s="215">
        <v>0</v>
      </c>
    </row>
    <row r="14" spans="1:24" ht="30" customHeight="1">
      <c r="A14" s="212">
        <v>3</v>
      </c>
      <c r="B14" s="213" t="s">
        <v>240</v>
      </c>
      <c r="C14" s="214">
        <f t="shared" si="1"/>
        <v>1119</v>
      </c>
      <c r="D14" s="214">
        <f t="shared" si="2"/>
        <v>1119</v>
      </c>
      <c r="E14" s="215">
        <v>0</v>
      </c>
      <c r="F14" s="215">
        <v>0</v>
      </c>
      <c r="G14" s="215">
        <v>0</v>
      </c>
      <c r="H14" s="214">
        <v>266</v>
      </c>
      <c r="I14" s="215">
        <v>0</v>
      </c>
      <c r="J14" s="214">
        <v>201</v>
      </c>
      <c r="K14" s="214">
        <v>160</v>
      </c>
      <c r="L14" s="215">
        <v>0</v>
      </c>
      <c r="M14" s="440">
        <v>67</v>
      </c>
      <c r="N14" s="215">
        <v>0</v>
      </c>
      <c r="O14" s="215">
        <v>0</v>
      </c>
      <c r="P14" s="215">
        <v>0</v>
      </c>
      <c r="Q14" s="214">
        <v>425</v>
      </c>
      <c r="R14" s="215">
        <v>0</v>
      </c>
      <c r="S14" s="215">
        <v>0</v>
      </c>
      <c r="T14" s="215">
        <v>0</v>
      </c>
      <c r="U14" s="215">
        <v>0</v>
      </c>
      <c r="V14" s="216">
        <f t="shared" si="3"/>
        <v>0</v>
      </c>
      <c r="W14" s="215">
        <v>0</v>
      </c>
      <c r="X14" s="215">
        <v>0</v>
      </c>
    </row>
    <row r="15" spans="1:24" ht="30" customHeight="1">
      <c r="A15" s="212">
        <v>4</v>
      </c>
      <c r="B15" s="213" t="s">
        <v>241</v>
      </c>
      <c r="C15" s="214">
        <f t="shared" si="1"/>
        <v>1247</v>
      </c>
      <c r="D15" s="214">
        <f t="shared" si="2"/>
        <v>1247</v>
      </c>
      <c r="E15" s="215">
        <v>0</v>
      </c>
      <c r="F15" s="215">
        <v>0</v>
      </c>
      <c r="G15" s="215">
        <v>0</v>
      </c>
      <c r="H15" s="214">
        <v>273</v>
      </c>
      <c r="I15" s="215">
        <v>0</v>
      </c>
      <c r="J15" s="214">
        <v>762</v>
      </c>
      <c r="K15" s="214">
        <v>130</v>
      </c>
      <c r="L15" s="215">
        <v>0</v>
      </c>
      <c r="M15" s="440">
        <v>42</v>
      </c>
      <c r="N15" s="215">
        <v>0</v>
      </c>
      <c r="O15" s="215">
        <v>0</v>
      </c>
      <c r="P15" s="215">
        <v>0</v>
      </c>
      <c r="Q15" s="214">
        <v>40</v>
      </c>
      <c r="R15" s="215">
        <v>0</v>
      </c>
      <c r="S15" s="215">
        <v>0</v>
      </c>
      <c r="T15" s="215">
        <v>0</v>
      </c>
      <c r="U15" s="215">
        <v>0</v>
      </c>
      <c r="V15" s="216">
        <f t="shared" si="3"/>
        <v>0</v>
      </c>
      <c r="W15" s="215">
        <v>0</v>
      </c>
      <c r="X15" s="215">
        <v>0</v>
      </c>
    </row>
    <row r="16" spans="1:24" ht="30" customHeight="1">
      <c r="A16" s="212">
        <v>5</v>
      </c>
      <c r="B16" s="213" t="s">
        <v>242</v>
      </c>
      <c r="C16" s="214">
        <f t="shared" si="1"/>
        <v>1290</v>
      </c>
      <c r="D16" s="214">
        <f t="shared" si="2"/>
        <v>1290</v>
      </c>
      <c r="E16" s="215">
        <v>0</v>
      </c>
      <c r="F16" s="215">
        <v>0</v>
      </c>
      <c r="G16" s="215">
        <v>0</v>
      </c>
      <c r="H16" s="214">
        <v>490</v>
      </c>
      <c r="I16" s="215">
        <v>0</v>
      </c>
      <c r="J16" s="214">
        <v>453</v>
      </c>
      <c r="K16" s="214">
        <v>250</v>
      </c>
      <c r="L16" s="215">
        <v>0</v>
      </c>
      <c r="M16" s="440">
        <v>37</v>
      </c>
      <c r="N16" s="215">
        <v>0</v>
      </c>
      <c r="O16" s="215">
        <v>0</v>
      </c>
      <c r="P16" s="215">
        <v>0</v>
      </c>
      <c r="Q16" s="214">
        <v>60</v>
      </c>
      <c r="R16" s="215">
        <v>0</v>
      </c>
      <c r="S16" s="215">
        <v>0</v>
      </c>
      <c r="T16" s="215">
        <v>0</v>
      </c>
      <c r="U16" s="215">
        <v>0</v>
      </c>
      <c r="V16" s="216">
        <f t="shared" si="3"/>
        <v>0</v>
      </c>
      <c r="W16" s="215">
        <v>0</v>
      </c>
      <c r="X16" s="215">
        <v>0</v>
      </c>
    </row>
    <row r="17" spans="1:24" ht="30" customHeight="1">
      <c r="A17" s="212">
        <v>6</v>
      </c>
      <c r="B17" s="213" t="s">
        <v>243</v>
      </c>
      <c r="C17" s="214">
        <f t="shared" si="1"/>
        <v>1657</v>
      </c>
      <c r="D17" s="214">
        <f t="shared" si="2"/>
        <v>1657</v>
      </c>
      <c r="E17" s="215">
        <v>0</v>
      </c>
      <c r="F17" s="215">
        <v>0</v>
      </c>
      <c r="G17" s="215">
        <v>0</v>
      </c>
      <c r="H17" s="214">
        <v>495</v>
      </c>
      <c r="I17" s="215">
        <v>0</v>
      </c>
      <c r="J17" s="214">
        <v>840</v>
      </c>
      <c r="K17" s="214">
        <v>230</v>
      </c>
      <c r="L17" s="215">
        <v>0</v>
      </c>
      <c r="M17" s="440">
        <v>52</v>
      </c>
      <c r="N17" s="215">
        <v>0</v>
      </c>
      <c r="O17" s="215">
        <v>0</v>
      </c>
      <c r="P17" s="215">
        <v>0</v>
      </c>
      <c r="Q17" s="214">
        <v>40</v>
      </c>
      <c r="R17" s="215">
        <v>0</v>
      </c>
      <c r="S17" s="215">
        <v>0</v>
      </c>
      <c r="T17" s="215">
        <v>0</v>
      </c>
      <c r="U17" s="215">
        <v>0</v>
      </c>
      <c r="V17" s="216">
        <f t="shared" si="3"/>
        <v>0</v>
      </c>
      <c r="W17" s="215">
        <v>0</v>
      </c>
      <c r="X17" s="215">
        <v>0</v>
      </c>
    </row>
    <row r="18" spans="1:24" ht="30" customHeight="1">
      <c r="A18" s="212">
        <v>7</v>
      </c>
      <c r="B18" s="213" t="s">
        <v>244</v>
      </c>
      <c r="C18" s="214">
        <f t="shared" si="1"/>
        <v>1514</v>
      </c>
      <c r="D18" s="214">
        <f t="shared" si="2"/>
        <v>1514</v>
      </c>
      <c r="E18" s="215">
        <v>0</v>
      </c>
      <c r="F18" s="215">
        <v>0</v>
      </c>
      <c r="G18" s="215">
        <v>0</v>
      </c>
      <c r="H18" s="214">
        <v>286</v>
      </c>
      <c r="I18" s="215">
        <v>0</v>
      </c>
      <c r="J18" s="214">
        <v>268</v>
      </c>
      <c r="K18" s="214">
        <v>860</v>
      </c>
      <c r="L18" s="215">
        <v>0</v>
      </c>
      <c r="M18" s="440">
        <v>60</v>
      </c>
      <c r="N18" s="215">
        <v>0</v>
      </c>
      <c r="O18" s="215">
        <v>0</v>
      </c>
      <c r="P18" s="215">
        <v>0</v>
      </c>
      <c r="Q18" s="214">
        <v>40</v>
      </c>
      <c r="R18" s="215">
        <v>0</v>
      </c>
      <c r="S18" s="215">
        <v>0</v>
      </c>
      <c r="T18" s="215">
        <v>0</v>
      </c>
      <c r="U18" s="215">
        <v>0</v>
      </c>
      <c r="V18" s="216">
        <f t="shared" si="3"/>
        <v>0</v>
      </c>
      <c r="W18" s="215">
        <v>0</v>
      </c>
      <c r="X18" s="215">
        <v>0</v>
      </c>
    </row>
    <row r="19" spans="1:24" ht="30" customHeight="1">
      <c r="A19" s="212">
        <v>8</v>
      </c>
      <c r="B19" s="213" t="s">
        <v>245</v>
      </c>
      <c r="C19" s="214">
        <f t="shared" si="1"/>
        <v>1981</v>
      </c>
      <c r="D19" s="214">
        <f t="shared" si="2"/>
        <v>1981</v>
      </c>
      <c r="E19" s="215">
        <v>0</v>
      </c>
      <c r="F19" s="215">
        <v>0</v>
      </c>
      <c r="G19" s="215">
        <v>0</v>
      </c>
      <c r="H19" s="214">
        <v>699</v>
      </c>
      <c r="I19" s="215">
        <v>0</v>
      </c>
      <c r="J19" s="214">
        <v>150</v>
      </c>
      <c r="K19" s="214">
        <v>1020</v>
      </c>
      <c r="L19" s="215">
        <v>0</v>
      </c>
      <c r="M19" s="440">
        <v>72</v>
      </c>
      <c r="N19" s="215">
        <v>0</v>
      </c>
      <c r="O19" s="215">
        <v>0</v>
      </c>
      <c r="P19" s="215">
        <v>0</v>
      </c>
      <c r="Q19" s="214">
        <v>40</v>
      </c>
      <c r="R19" s="215">
        <v>0</v>
      </c>
      <c r="S19" s="215">
        <v>0</v>
      </c>
      <c r="T19" s="215">
        <v>0</v>
      </c>
      <c r="U19" s="215">
        <v>0</v>
      </c>
      <c r="V19" s="216">
        <f t="shared" si="3"/>
        <v>0</v>
      </c>
      <c r="W19" s="215">
        <v>0</v>
      </c>
      <c r="X19" s="215">
        <v>0</v>
      </c>
    </row>
    <row r="20" spans="1:24" ht="30" customHeight="1">
      <c r="A20" s="212">
        <v>9</v>
      </c>
      <c r="B20" s="213" t="s">
        <v>246</v>
      </c>
      <c r="C20" s="214">
        <f t="shared" si="1"/>
        <v>986</v>
      </c>
      <c r="D20" s="214">
        <f t="shared" si="2"/>
        <v>986</v>
      </c>
      <c r="E20" s="215">
        <v>0</v>
      </c>
      <c r="F20" s="215">
        <v>0</v>
      </c>
      <c r="G20" s="215">
        <v>0</v>
      </c>
      <c r="H20" s="214">
        <v>319</v>
      </c>
      <c r="I20" s="215">
        <v>0</v>
      </c>
      <c r="J20" s="214">
        <v>273</v>
      </c>
      <c r="K20" s="214">
        <v>290</v>
      </c>
      <c r="L20" s="215">
        <v>0</v>
      </c>
      <c r="M20" s="440">
        <v>39</v>
      </c>
      <c r="N20" s="215">
        <v>0</v>
      </c>
      <c r="O20" s="215">
        <v>0</v>
      </c>
      <c r="P20" s="215">
        <v>0</v>
      </c>
      <c r="Q20" s="214">
        <v>65</v>
      </c>
      <c r="R20" s="215">
        <v>0</v>
      </c>
      <c r="S20" s="215">
        <v>0</v>
      </c>
      <c r="T20" s="215">
        <v>0</v>
      </c>
      <c r="U20" s="215">
        <v>0</v>
      </c>
      <c r="V20" s="216">
        <f t="shared" si="3"/>
        <v>0</v>
      </c>
      <c r="W20" s="215">
        <v>0</v>
      </c>
      <c r="X20" s="215">
        <v>0</v>
      </c>
    </row>
    <row r="21" spans="1:24" ht="30" customHeight="1">
      <c r="A21" s="212">
        <v>10</v>
      </c>
      <c r="B21" s="213" t="s">
        <v>247</v>
      </c>
      <c r="C21" s="214">
        <f t="shared" si="1"/>
        <v>5749</v>
      </c>
      <c r="D21" s="214">
        <f t="shared" si="2"/>
        <v>5749</v>
      </c>
      <c r="E21" s="215">
        <v>0</v>
      </c>
      <c r="F21" s="215">
        <v>0</v>
      </c>
      <c r="G21" s="215">
        <v>0</v>
      </c>
      <c r="H21" s="214">
        <v>1890</v>
      </c>
      <c r="I21" s="215">
        <v>0</v>
      </c>
      <c r="J21" s="214">
        <v>2634</v>
      </c>
      <c r="K21" s="214">
        <v>990</v>
      </c>
      <c r="L21" s="215">
        <v>0</v>
      </c>
      <c r="M21" s="440">
        <v>135</v>
      </c>
      <c r="N21" s="215">
        <v>0</v>
      </c>
      <c r="O21" s="215">
        <v>0</v>
      </c>
      <c r="P21" s="215">
        <v>0</v>
      </c>
      <c r="Q21" s="214">
        <v>100</v>
      </c>
      <c r="R21" s="215">
        <v>0</v>
      </c>
      <c r="S21" s="215">
        <v>0</v>
      </c>
      <c r="T21" s="215">
        <v>0</v>
      </c>
      <c r="U21" s="215">
        <v>0</v>
      </c>
      <c r="V21" s="216">
        <f t="shared" si="3"/>
        <v>0</v>
      </c>
      <c r="W21" s="215">
        <v>0</v>
      </c>
      <c r="X21" s="215">
        <v>0</v>
      </c>
    </row>
    <row r="22" spans="1:24" ht="30" customHeight="1">
      <c r="A22" s="212">
        <v>11</v>
      </c>
      <c r="B22" s="213" t="s">
        <v>248</v>
      </c>
      <c r="C22" s="214">
        <f t="shared" si="1"/>
        <v>1718</v>
      </c>
      <c r="D22" s="214">
        <f t="shared" si="2"/>
        <v>1718</v>
      </c>
      <c r="E22" s="215">
        <v>0</v>
      </c>
      <c r="F22" s="215">
        <v>0</v>
      </c>
      <c r="G22" s="215">
        <v>0</v>
      </c>
      <c r="H22" s="214">
        <v>723</v>
      </c>
      <c r="I22" s="215">
        <v>0</v>
      </c>
      <c r="J22" s="214">
        <v>433</v>
      </c>
      <c r="K22" s="214">
        <v>410</v>
      </c>
      <c r="L22" s="215">
        <v>0</v>
      </c>
      <c r="M22" s="440">
        <v>82</v>
      </c>
      <c r="N22" s="215">
        <v>0</v>
      </c>
      <c r="O22" s="215">
        <v>0</v>
      </c>
      <c r="P22" s="215">
        <v>0</v>
      </c>
      <c r="Q22" s="214">
        <v>70</v>
      </c>
      <c r="R22" s="215">
        <v>0</v>
      </c>
      <c r="S22" s="215">
        <v>0</v>
      </c>
      <c r="T22" s="215">
        <v>0</v>
      </c>
      <c r="U22" s="215">
        <v>0</v>
      </c>
      <c r="V22" s="216">
        <f t="shared" si="3"/>
        <v>0</v>
      </c>
      <c r="W22" s="215">
        <v>0</v>
      </c>
      <c r="X22" s="215">
        <v>0</v>
      </c>
    </row>
    <row r="23" spans="1:24" ht="30" customHeight="1">
      <c r="A23" s="212">
        <v>12</v>
      </c>
      <c r="B23" s="213" t="s">
        <v>249</v>
      </c>
      <c r="C23" s="214">
        <f t="shared" si="1"/>
        <v>1156</v>
      </c>
      <c r="D23" s="214">
        <f t="shared" si="2"/>
        <v>1156</v>
      </c>
      <c r="E23" s="215">
        <v>0</v>
      </c>
      <c r="F23" s="215">
        <v>0</v>
      </c>
      <c r="G23" s="215">
        <v>0</v>
      </c>
      <c r="H23" s="214">
        <v>320</v>
      </c>
      <c r="I23" s="215">
        <v>0</v>
      </c>
      <c r="J23" s="214">
        <v>104</v>
      </c>
      <c r="K23" s="214">
        <v>610</v>
      </c>
      <c r="L23" s="215">
        <v>0</v>
      </c>
      <c r="M23" s="440">
        <v>57</v>
      </c>
      <c r="N23" s="215">
        <v>0</v>
      </c>
      <c r="O23" s="215">
        <v>0</v>
      </c>
      <c r="P23" s="215">
        <v>0</v>
      </c>
      <c r="Q23" s="214">
        <v>65</v>
      </c>
      <c r="R23" s="215">
        <v>0</v>
      </c>
      <c r="S23" s="215">
        <v>0</v>
      </c>
      <c r="T23" s="215">
        <v>0</v>
      </c>
      <c r="U23" s="215">
        <v>0</v>
      </c>
      <c r="V23" s="216">
        <f t="shared" si="3"/>
        <v>0</v>
      </c>
      <c r="W23" s="215">
        <v>0</v>
      </c>
      <c r="X23" s="215">
        <v>0</v>
      </c>
    </row>
    <row r="24" spans="1:24" ht="30" customHeight="1">
      <c r="A24" s="212">
        <v>13</v>
      </c>
      <c r="B24" s="213" t="s">
        <v>250</v>
      </c>
      <c r="C24" s="214">
        <f t="shared" si="1"/>
        <v>597</v>
      </c>
      <c r="D24" s="214">
        <f t="shared" si="2"/>
        <v>597</v>
      </c>
      <c r="E24" s="215">
        <v>0</v>
      </c>
      <c r="F24" s="215">
        <v>0</v>
      </c>
      <c r="G24" s="215">
        <v>0</v>
      </c>
      <c r="H24" s="214">
        <v>127</v>
      </c>
      <c r="I24" s="215">
        <v>0</v>
      </c>
      <c r="J24" s="214">
        <v>74</v>
      </c>
      <c r="K24" s="214">
        <v>60</v>
      </c>
      <c r="L24" s="215">
        <v>0</v>
      </c>
      <c r="M24" s="440">
        <v>46</v>
      </c>
      <c r="N24" s="215">
        <v>0</v>
      </c>
      <c r="O24" s="215">
        <v>0</v>
      </c>
      <c r="P24" s="215">
        <v>0</v>
      </c>
      <c r="Q24" s="214">
        <v>290</v>
      </c>
      <c r="R24" s="215">
        <v>0</v>
      </c>
      <c r="S24" s="215">
        <v>0</v>
      </c>
      <c r="T24" s="215">
        <v>0</v>
      </c>
      <c r="U24" s="215">
        <v>0</v>
      </c>
      <c r="V24" s="216">
        <f t="shared" si="3"/>
        <v>0</v>
      </c>
      <c r="W24" s="215">
        <v>0</v>
      </c>
      <c r="X24" s="215">
        <v>0</v>
      </c>
    </row>
    <row r="25" spans="1:24" ht="30" customHeight="1">
      <c r="A25" s="212">
        <v>14</v>
      </c>
      <c r="B25" s="213" t="s">
        <v>251</v>
      </c>
      <c r="C25" s="214">
        <f t="shared" si="1"/>
        <v>1169</v>
      </c>
      <c r="D25" s="214">
        <f t="shared" si="2"/>
        <v>1169</v>
      </c>
      <c r="E25" s="215">
        <v>0</v>
      </c>
      <c r="F25" s="215">
        <v>0</v>
      </c>
      <c r="G25" s="215">
        <v>0</v>
      </c>
      <c r="H25" s="214">
        <v>556</v>
      </c>
      <c r="I25" s="215">
        <v>0</v>
      </c>
      <c r="J25" s="214">
        <v>282</v>
      </c>
      <c r="K25" s="214">
        <v>230</v>
      </c>
      <c r="L25" s="215">
        <v>0</v>
      </c>
      <c r="M25" s="440">
        <v>56</v>
      </c>
      <c r="N25" s="215">
        <v>0</v>
      </c>
      <c r="O25" s="215">
        <v>0</v>
      </c>
      <c r="P25" s="215">
        <v>0</v>
      </c>
      <c r="Q25" s="214">
        <v>45</v>
      </c>
      <c r="R25" s="215">
        <v>0</v>
      </c>
      <c r="S25" s="215">
        <v>0</v>
      </c>
      <c r="T25" s="215">
        <v>0</v>
      </c>
      <c r="U25" s="215">
        <v>0</v>
      </c>
      <c r="V25" s="216">
        <f t="shared" si="3"/>
        <v>0</v>
      </c>
      <c r="W25" s="215">
        <v>0</v>
      </c>
      <c r="X25" s="215">
        <v>0</v>
      </c>
    </row>
    <row r="26" spans="1:24" ht="30" customHeight="1">
      <c r="A26" s="212">
        <v>15</v>
      </c>
      <c r="B26" s="213" t="s">
        <v>252</v>
      </c>
      <c r="C26" s="214">
        <f t="shared" si="1"/>
        <v>997</v>
      </c>
      <c r="D26" s="214">
        <f t="shared" si="2"/>
        <v>997</v>
      </c>
      <c r="E26" s="215">
        <v>0</v>
      </c>
      <c r="F26" s="215">
        <v>0</v>
      </c>
      <c r="G26" s="215">
        <v>0</v>
      </c>
      <c r="H26" s="214">
        <v>504</v>
      </c>
      <c r="I26" s="215">
        <v>0</v>
      </c>
      <c r="J26" s="214">
        <v>116</v>
      </c>
      <c r="K26" s="214">
        <v>270</v>
      </c>
      <c r="L26" s="215">
        <v>0</v>
      </c>
      <c r="M26" s="440">
        <v>52</v>
      </c>
      <c r="N26" s="215">
        <v>0</v>
      </c>
      <c r="O26" s="215">
        <v>0</v>
      </c>
      <c r="P26" s="215">
        <v>0</v>
      </c>
      <c r="Q26" s="214">
        <v>55</v>
      </c>
      <c r="R26" s="215">
        <v>0</v>
      </c>
      <c r="S26" s="215">
        <v>0</v>
      </c>
      <c r="T26" s="215">
        <v>0</v>
      </c>
      <c r="U26" s="215">
        <v>0</v>
      </c>
      <c r="V26" s="216">
        <f t="shared" si="3"/>
        <v>0</v>
      </c>
      <c r="W26" s="215">
        <v>0</v>
      </c>
      <c r="X26" s="215">
        <v>0</v>
      </c>
    </row>
    <row r="27" spans="1:24" ht="30" customHeight="1">
      <c r="A27" s="212">
        <v>16</v>
      </c>
      <c r="B27" s="213" t="s">
        <v>253</v>
      </c>
      <c r="C27" s="214">
        <f t="shared" si="1"/>
        <v>2014</v>
      </c>
      <c r="D27" s="214">
        <f t="shared" si="2"/>
        <v>2014</v>
      </c>
      <c r="E27" s="215">
        <v>0</v>
      </c>
      <c r="F27" s="215">
        <v>0</v>
      </c>
      <c r="G27" s="215">
        <v>0</v>
      </c>
      <c r="H27" s="214">
        <v>878</v>
      </c>
      <c r="I27" s="215">
        <v>0</v>
      </c>
      <c r="J27" s="214">
        <v>492</v>
      </c>
      <c r="K27" s="214">
        <v>490</v>
      </c>
      <c r="L27" s="215">
        <v>0</v>
      </c>
      <c r="M27" s="440">
        <v>74</v>
      </c>
      <c r="N27" s="215">
        <v>0</v>
      </c>
      <c r="O27" s="215">
        <v>0</v>
      </c>
      <c r="P27" s="215">
        <v>0</v>
      </c>
      <c r="Q27" s="214">
        <v>80</v>
      </c>
      <c r="R27" s="215">
        <v>0</v>
      </c>
      <c r="S27" s="215">
        <v>0</v>
      </c>
      <c r="T27" s="215">
        <v>0</v>
      </c>
      <c r="U27" s="215">
        <v>0</v>
      </c>
      <c r="V27" s="216">
        <f t="shared" si="3"/>
        <v>0</v>
      </c>
      <c r="W27" s="215">
        <v>0</v>
      </c>
      <c r="X27" s="215">
        <v>0</v>
      </c>
    </row>
    <row r="28" spans="1:24" ht="30" customHeight="1">
      <c r="A28" s="212">
        <v>17</v>
      </c>
      <c r="B28" s="213" t="s">
        <v>254</v>
      </c>
      <c r="C28" s="214">
        <f t="shared" si="1"/>
        <v>303</v>
      </c>
      <c r="D28" s="214">
        <f t="shared" si="2"/>
        <v>303</v>
      </c>
      <c r="E28" s="215">
        <v>0</v>
      </c>
      <c r="F28" s="215">
        <v>0</v>
      </c>
      <c r="G28" s="215">
        <v>0</v>
      </c>
      <c r="H28" s="214">
        <v>86</v>
      </c>
      <c r="I28" s="215">
        <v>0</v>
      </c>
      <c r="J28" s="214">
        <v>55</v>
      </c>
      <c r="K28" s="214">
        <v>40</v>
      </c>
      <c r="L28" s="215">
        <v>0</v>
      </c>
      <c r="M28" s="440">
        <v>37</v>
      </c>
      <c r="N28" s="215">
        <v>0</v>
      </c>
      <c r="O28" s="215">
        <v>0</v>
      </c>
      <c r="P28" s="215">
        <v>0</v>
      </c>
      <c r="Q28" s="214">
        <v>85</v>
      </c>
      <c r="R28" s="215">
        <v>0</v>
      </c>
      <c r="S28" s="215">
        <v>0</v>
      </c>
      <c r="T28" s="215">
        <v>0</v>
      </c>
      <c r="U28" s="215">
        <v>0</v>
      </c>
      <c r="V28" s="216">
        <f t="shared" si="3"/>
        <v>0</v>
      </c>
      <c r="W28" s="215">
        <v>0</v>
      </c>
      <c r="X28" s="215">
        <v>0</v>
      </c>
    </row>
    <row r="29" spans="1:24" ht="30" customHeight="1">
      <c r="A29" s="212">
        <v>18</v>
      </c>
      <c r="B29" s="213" t="s">
        <v>255</v>
      </c>
      <c r="C29" s="214">
        <f t="shared" si="1"/>
        <v>1498</v>
      </c>
      <c r="D29" s="214">
        <f t="shared" si="2"/>
        <v>1498</v>
      </c>
      <c r="E29" s="215">
        <v>0</v>
      </c>
      <c r="F29" s="215">
        <v>0</v>
      </c>
      <c r="G29" s="215">
        <v>0</v>
      </c>
      <c r="H29" s="214">
        <v>486</v>
      </c>
      <c r="I29" s="215">
        <v>0</v>
      </c>
      <c r="J29" s="214">
        <v>622</v>
      </c>
      <c r="K29" s="214">
        <v>220</v>
      </c>
      <c r="L29" s="215">
        <v>0</v>
      </c>
      <c r="M29" s="440">
        <v>80</v>
      </c>
      <c r="N29" s="215">
        <v>0</v>
      </c>
      <c r="O29" s="215">
        <v>0</v>
      </c>
      <c r="P29" s="215">
        <v>0</v>
      </c>
      <c r="Q29" s="214">
        <v>90</v>
      </c>
      <c r="R29" s="215">
        <v>0</v>
      </c>
      <c r="S29" s="215">
        <v>0</v>
      </c>
      <c r="T29" s="215">
        <v>0</v>
      </c>
      <c r="U29" s="215">
        <v>0</v>
      </c>
      <c r="V29" s="216">
        <f t="shared" si="3"/>
        <v>0</v>
      </c>
      <c r="W29" s="215">
        <v>0</v>
      </c>
      <c r="X29" s="215">
        <v>0</v>
      </c>
    </row>
    <row r="30" spans="1:24" ht="23.25" customHeight="1">
      <c r="A30" s="212">
        <v>19</v>
      </c>
      <c r="B30" s="213" t="s">
        <v>482</v>
      </c>
      <c r="C30" s="214">
        <f t="shared" si="1"/>
        <v>4405</v>
      </c>
      <c r="D30" s="214">
        <f t="shared" si="2"/>
        <v>4405</v>
      </c>
      <c r="E30" s="215">
        <v>0</v>
      </c>
      <c r="F30" s="215">
        <v>0</v>
      </c>
      <c r="G30" s="215">
        <v>0</v>
      </c>
      <c r="H30" s="214">
        <v>2265</v>
      </c>
      <c r="I30" s="215">
        <v>0</v>
      </c>
      <c r="J30" s="214">
        <v>609</v>
      </c>
      <c r="K30" s="214">
        <v>1260</v>
      </c>
      <c r="L30" s="215">
        <v>0</v>
      </c>
      <c r="M30" s="440">
        <v>211</v>
      </c>
      <c r="N30" s="215">
        <v>0</v>
      </c>
      <c r="O30" s="215">
        <v>0</v>
      </c>
      <c r="P30" s="215">
        <v>0</v>
      </c>
      <c r="Q30" s="214">
        <v>60</v>
      </c>
      <c r="R30" s="215">
        <v>0</v>
      </c>
      <c r="S30" s="215">
        <v>0</v>
      </c>
      <c r="T30" s="215">
        <v>0</v>
      </c>
      <c r="U30" s="215">
        <v>0</v>
      </c>
      <c r="V30" s="216">
        <f t="shared" si="3"/>
        <v>0</v>
      </c>
      <c r="W30" s="215">
        <v>0</v>
      </c>
      <c r="X30" s="215">
        <v>0</v>
      </c>
    </row>
    <row r="31" spans="1:24" ht="23.25" customHeight="1">
      <c r="A31" s="212">
        <v>20</v>
      </c>
      <c r="B31" s="213" t="s">
        <v>257</v>
      </c>
      <c r="C31" s="214">
        <f t="shared" si="1"/>
        <v>4011</v>
      </c>
      <c r="D31" s="214">
        <f t="shared" si="2"/>
        <v>4011</v>
      </c>
      <c r="E31" s="215">
        <v>0</v>
      </c>
      <c r="F31" s="215">
        <v>0</v>
      </c>
      <c r="G31" s="215">
        <v>0</v>
      </c>
      <c r="H31" s="214">
        <v>898</v>
      </c>
      <c r="I31" s="215">
        <v>0</v>
      </c>
      <c r="J31" s="214">
        <v>2263</v>
      </c>
      <c r="K31" s="214">
        <v>680</v>
      </c>
      <c r="L31" s="215">
        <v>0</v>
      </c>
      <c r="M31" s="440">
        <v>110</v>
      </c>
      <c r="N31" s="215">
        <v>0</v>
      </c>
      <c r="O31" s="215">
        <v>0</v>
      </c>
      <c r="P31" s="215">
        <v>0</v>
      </c>
      <c r="Q31" s="214">
        <v>60</v>
      </c>
      <c r="R31" s="215">
        <v>0</v>
      </c>
      <c r="S31" s="215">
        <v>0</v>
      </c>
      <c r="T31" s="215">
        <v>0</v>
      </c>
      <c r="U31" s="215">
        <v>0</v>
      </c>
      <c r="V31" s="216">
        <f t="shared" si="3"/>
        <v>0</v>
      </c>
      <c r="W31" s="215">
        <v>0</v>
      </c>
      <c r="X31" s="215">
        <v>0</v>
      </c>
    </row>
  </sheetData>
  <mergeCells count="16">
    <mergeCell ref="U2:X2"/>
    <mergeCell ref="A1:C1"/>
    <mergeCell ref="W9:X9"/>
    <mergeCell ref="U1:X1"/>
    <mergeCell ref="A2:C2"/>
    <mergeCell ref="A11:B11"/>
    <mergeCell ref="A4:X4"/>
    <mergeCell ref="A5:X5"/>
    <mergeCell ref="A6:X6"/>
    <mergeCell ref="W8:X8"/>
    <mergeCell ref="A9:A10"/>
    <mergeCell ref="B9:B10"/>
    <mergeCell ref="C9:C10"/>
    <mergeCell ref="D9:D10"/>
    <mergeCell ref="E9:U9"/>
    <mergeCell ref="V9:V10"/>
  </mergeCells>
  <printOptions horizontalCentered="1"/>
  <pageMargins left="1" right="0.7" top="0.5" bottom="0.2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34"/>
  <sheetViews>
    <sheetView workbookViewId="0">
      <selection activeCell="E68" sqref="A1:E68"/>
    </sheetView>
  </sheetViews>
  <sheetFormatPr baseColWidth="10" defaultColWidth="9.1640625" defaultRowHeight="17"/>
  <cols>
    <col min="1" max="1" width="5.83203125" style="1" customWidth="1"/>
    <col min="2" max="2" width="45.5" style="1" customWidth="1"/>
    <col min="3" max="3" width="13.5" style="1" bestFit="1" customWidth="1"/>
    <col min="4" max="4" width="15.5" style="1" customWidth="1"/>
    <col min="5" max="5" width="14.83203125" style="1" customWidth="1"/>
    <col min="6" max="6" width="6" style="1" customWidth="1"/>
    <col min="7" max="7" width="13.33203125" style="1" customWidth="1"/>
    <col min="8" max="8" width="15.33203125" style="1" customWidth="1"/>
    <col min="9" max="9" width="14.5" style="1" bestFit="1" customWidth="1"/>
    <col min="10" max="16384" width="9.1640625" style="1"/>
  </cols>
  <sheetData>
    <row r="1" spans="1:9">
      <c r="A1" s="611" t="s">
        <v>378</v>
      </c>
      <c r="B1" s="611"/>
      <c r="C1" s="55"/>
      <c r="D1" s="649" t="s">
        <v>276</v>
      </c>
      <c r="E1" s="649"/>
    </row>
    <row r="2" spans="1:9">
      <c r="A2" s="618" t="s">
        <v>379</v>
      </c>
      <c r="B2" s="618"/>
      <c r="C2" s="648" t="s">
        <v>271</v>
      </c>
      <c r="D2" s="648"/>
      <c r="E2" s="648"/>
      <c r="F2" s="217"/>
      <c r="G2" s="217"/>
    </row>
    <row r="3" spans="1:9" s="166" customFormat="1" ht="10">
      <c r="A3" s="168"/>
      <c r="B3" s="168"/>
      <c r="C3" s="168"/>
      <c r="D3" s="169"/>
      <c r="E3" s="412"/>
    </row>
    <row r="4" spans="1:9" ht="43.5" customHeight="1">
      <c r="A4" s="650" t="s">
        <v>484</v>
      </c>
      <c r="B4" s="650"/>
      <c r="C4" s="650"/>
      <c r="D4" s="650"/>
      <c r="E4" s="650"/>
    </row>
    <row r="5" spans="1:9">
      <c r="A5" s="651" t="str">
        <f>+'32'!A6:X6</f>
        <v>(Ban hành kèm theo NQ số : ….../NQ-HĐND ngày …. /12/2024 của HĐND thị xã Điện Bàn)</v>
      </c>
      <c r="B5" s="651"/>
      <c r="C5" s="651"/>
      <c r="D5" s="651"/>
      <c r="E5" s="651"/>
    </row>
    <row r="6" spans="1:9" s="171" customFormat="1" ht="8">
      <c r="A6" s="170"/>
      <c r="B6" s="170"/>
      <c r="C6" s="170"/>
      <c r="D6" s="170"/>
      <c r="E6" s="170"/>
    </row>
    <row r="7" spans="1:9">
      <c r="A7" s="647" t="s">
        <v>12</v>
      </c>
      <c r="B7" s="647"/>
      <c r="C7" s="647"/>
      <c r="D7" s="647"/>
      <c r="E7" s="647"/>
    </row>
    <row r="8" spans="1:9" ht="18" customHeight="1">
      <c r="A8" s="615" t="s">
        <v>0</v>
      </c>
      <c r="B8" s="615" t="s">
        <v>18</v>
      </c>
      <c r="C8" s="615" t="s">
        <v>354</v>
      </c>
      <c r="D8" s="615" t="s">
        <v>72</v>
      </c>
      <c r="E8" s="615"/>
    </row>
    <row r="9" spans="1:9" ht="36.75" customHeight="1">
      <c r="A9" s="615"/>
      <c r="B9" s="615"/>
      <c r="C9" s="615"/>
      <c r="D9" s="36" t="s">
        <v>283</v>
      </c>
      <c r="E9" s="36" t="s">
        <v>284</v>
      </c>
      <c r="G9" s="8"/>
      <c r="H9" s="8"/>
    </row>
    <row r="10" spans="1:9" ht="18">
      <c r="A10" s="36" t="s">
        <v>1</v>
      </c>
      <c r="B10" s="36" t="s">
        <v>2</v>
      </c>
      <c r="C10" s="36" t="s">
        <v>73</v>
      </c>
      <c r="D10" s="36">
        <v>2</v>
      </c>
      <c r="E10" s="36">
        <v>3</v>
      </c>
      <c r="H10" s="8"/>
    </row>
    <row r="11" spans="1:9" ht="18">
      <c r="A11" s="36"/>
      <c r="B11" s="14" t="s">
        <v>21</v>
      </c>
      <c r="C11" s="413">
        <f>+C12</f>
        <v>2533130</v>
      </c>
      <c r="D11" s="413">
        <f t="shared" ref="D11:E11" si="0">+D12</f>
        <v>2286523.7377873999</v>
      </c>
      <c r="E11" s="413">
        <f t="shared" si="0"/>
        <v>246606.26221260001</v>
      </c>
      <c r="F11" s="414"/>
      <c r="G11" s="415"/>
      <c r="H11" s="415"/>
      <c r="I11" s="415"/>
    </row>
    <row r="12" spans="1:9" ht="18">
      <c r="A12" s="36" t="s">
        <v>1</v>
      </c>
      <c r="B12" s="14" t="s">
        <v>34</v>
      </c>
      <c r="C12" s="416">
        <f>+C13+C38+C53</f>
        <v>2533130</v>
      </c>
      <c r="D12" s="416">
        <f>+D13+D38+D53</f>
        <v>2286523.7377873999</v>
      </c>
      <c r="E12" s="416">
        <f>+E13+E38+E53</f>
        <v>246606.26221260001</v>
      </c>
      <c r="F12" s="414"/>
      <c r="G12" s="417"/>
      <c r="H12" s="417"/>
      <c r="I12" s="417"/>
    </row>
    <row r="13" spans="1:9" ht="18">
      <c r="A13" s="36" t="s">
        <v>3</v>
      </c>
      <c r="B13" s="14" t="s">
        <v>114</v>
      </c>
      <c r="C13" s="416">
        <f>+C14</f>
        <v>1385538</v>
      </c>
      <c r="D13" s="416">
        <f t="shared" ref="D13:E13" si="1">+D14</f>
        <v>1376038</v>
      </c>
      <c r="E13" s="416">
        <f t="shared" si="1"/>
        <v>9500</v>
      </c>
      <c r="F13" s="414"/>
    </row>
    <row r="14" spans="1:9" ht="18">
      <c r="A14" s="6">
        <v>1</v>
      </c>
      <c r="B14" s="7" t="s">
        <v>74</v>
      </c>
      <c r="C14" s="181">
        <f>+SUM(C20:C25)</f>
        <v>1385538</v>
      </c>
      <c r="D14" s="181">
        <f>+SUM(D20:D25)</f>
        <v>1376038</v>
      </c>
      <c r="E14" s="181">
        <f>+SUM(E20:E25)</f>
        <v>9500</v>
      </c>
      <c r="F14" s="414"/>
    </row>
    <row r="15" spans="1:9" ht="18" hidden="1">
      <c r="A15" s="6"/>
      <c r="B15" s="7" t="s">
        <v>35</v>
      </c>
      <c r="C15" s="181"/>
      <c r="D15" s="181"/>
      <c r="E15" s="181"/>
      <c r="F15" s="414"/>
    </row>
    <row r="16" spans="1:9" ht="18" hidden="1">
      <c r="A16" s="6" t="s">
        <v>14</v>
      </c>
      <c r="B16" s="15" t="s">
        <v>36</v>
      </c>
      <c r="C16" s="181"/>
      <c r="D16" s="181"/>
      <c r="E16" s="181"/>
      <c r="F16" s="414"/>
    </row>
    <row r="17" spans="1:9" ht="18" hidden="1">
      <c r="A17" s="6" t="s">
        <v>14</v>
      </c>
      <c r="B17" s="15" t="s">
        <v>37</v>
      </c>
      <c r="C17" s="181"/>
      <c r="D17" s="181"/>
      <c r="E17" s="181"/>
      <c r="F17" s="414"/>
    </row>
    <row r="18" spans="1:9" ht="18" hidden="1">
      <c r="A18" s="6"/>
      <c r="B18" s="15" t="s">
        <v>105</v>
      </c>
      <c r="C18" s="181"/>
      <c r="D18" s="181"/>
      <c r="E18" s="181"/>
      <c r="F18" s="414"/>
    </row>
    <row r="19" spans="1:9" ht="18">
      <c r="A19" s="6"/>
      <c r="B19" s="15" t="s">
        <v>38</v>
      </c>
      <c r="C19" s="181"/>
      <c r="D19" s="181"/>
      <c r="E19" s="181"/>
      <c r="F19" s="414"/>
      <c r="G19" s="8"/>
      <c r="H19" s="8"/>
      <c r="I19" s="8"/>
    </row>
    <row r="20" spans="1:9" s="2" customFormat="1" ht="18">
      <c r="A20" s="418" t="s">
        <v>27</v>
      </c>
      <c r="B20" s="419" t="s">
        <v>22</v>
      </c>
      <c r="C20" s="275">
        <f>+D20+E20</f>
        <v>15036</v>
      </c>
      <c r="D20" s="275">
        <v>15036</v>
      </c>
      <c r="E20" s="275">
        <v>0</v>
      </c>
      <c r="F20" s="420"/>
    </row>
    <row r="21" spans="1:9" s="2" customFormat="1" ht="18">
      <c r="A21" s="421" t="s">
        <v>14</v>
      </c>
      <c r="B21" s="422" t="s">
        <v>39</v>
      </c>
      <c r="C21" s="276">
        <f>+D21+E21</f>
        <v>1017650</v>
      </c>
      <c r="D21" s="276">
        <v>1017650</v>
      </c>
      <c r="E21" s="276">
        <v>0</v>
      </c>
      <c r="F21" s="420"/>
      <c r="G21" s="423"/>
    </row>
    <row r="22" spans="1:9" s="2" customFormat="1" ht="18" hidden="1">
      <c r="A22" s="421" t="s">
        <v>14</v>
      </c>
      <c r="B22" s="422" t="s">
        <v>40</v>
      </c>
      <c r="C22" s="276">
        <f t="shared" ref="C22:C25" si="2">+D22+E22</f>
        <v>0</v>
      </c>
      <c r="D22" s="276"/>
      <c r="E22" s="276">
        <v>0</v>
      </c>
      <c r="F22" s="420"/>
    </row>
    <row r="23" spans="1:9" s="2" customFormat="1" ht="18" hidden="1">
      <c r="A23" s="421" t="s">
        <v>27</v>
      </c>
      <c r="B23" s="422" t="s">
        <v>115</v>
      </c>
      <c r="C23" s="276">
        <f t="shared" si="2"/>
        <v>0</v>
      </c>
      <c r="D23" s="276"/>
      <c r="E23" s="276">
        <v>0</v>
      </c>
      <c r="F23" s="420"/>
    </row>
    <row r="24" spans="1:9" s="2" customFormat="1" ht="18">
      <c r="A24" s="421" t="s">
        <v>28</v>
      </c>
      <c r="B24" s="422" t="s">
        <v>281</v>
      </c>
      <c r="C24" s="276">
        <f t="shared" si="2"/>
        <v>33314</v>
      </c>
      <c r="D24" s="276">
        <v>23814</v>
      </c>
      <c r="E24" s="276">
        <v>9500</v>
      </c>
      <c r="F24" s="420"/>
    </row>
    <row r="25" spans="1:9" s="2" customFormat="1" ht="18">
      <c r="A25" s="424" t="s">
        <v>14</v>
      </c>
      <c r="B25" s="425" t="s">
        <v>282</v>
      </c>
      <c r="C25" s="276">
        <f t="shared" si="2"/>
        <v>319538</v>
      </c>
      <c r="D25" s="278">
        <v>319538</v>
      </c>
      <c r="E25" s="278"/>
      <c r="F25" s="420"/>
    </row>
    <row r="26" spans="1:9" s="2" customFormat="1" ht="18">
      <c r="A26" s="16"/>
      <c r="B26" s="15" t="s">
        <v>493</v>
      </c>
      <c r="C26" s="182"/>
      <c r="D26" s="182"/>
      <c r="E26" s="182"/>
      <c r="F26" s="420"/>
      <c r="G26" s="423"/>
    </row>
    <row r="27" spans="1:9" s="2" customFormat="1" ht="18">
      <c r="A27" s="442"/>
      <c r="B27" s="443" t="s">
        <v>228</v>
      </c>
      <c r="C27" s="276">
        <f t="shared" ref="C27:C37" si="3">+D27+E27</f>
        <v>15500</v>
      </c>
      <c r="D27" s="444">
        <v>15500</v>
      </c>
      <c r="E27" s="444">
        <v>0</v>
      </c>
      <c r="F27" s="420"/>
      <c r="G27" s="423"/>
    </row>
    <row r="28" spans="1:9" s="2" customFormat="1" ht="18">
      <c r="A28" s="421"/>
      <c r="B28" s="422" t="s">
        <v>229</v>
      </c>
      <c r="C28" s="276">
        <f t="shared" si="3"/>
        <v>0</v>
      </c>
      <c r="D28" s="276">
        <v>0</v>
      </c>
      <c r="E28" s="276">
        <v>0</v>
      </c>
      <c r="F28" s="420"/>
      <c r="G28" s="423"/>
    </row>
    <row r="29" spans="1:9" s="2" customFormat="1" ht="18">
      <c r="A29" s="421"/>
      <c r="B29" s="422" t="s">
        <v>353</v>
      </c>
      <c r="C29" s="276">
        <f t="shared" si="3"/>
        <v>10000</v>
      </c>
      <c r="D29" s="276">
        <v>10000</v>
      </c>
      <c r="E29" s="276">
        <v>0</v>
      </c>
      <c r="F29" s="420"/>
      <c r="G29" s="423"/>
    </row>
    <row r="30" spans="1:9" s="2" customFormat="1" ht="18">
      <c r="A30" s="421"/>
      <c r="B30" s="422" t="s">
        <v>230</v>
      </c>
      <c r="C30" s="276">
        <f t="shared" si="3"/>
        <v>5000</v>
      </c>
      <c r="D30" s="276">
        <v>5000</v>
      </c>
      <c r="E30" s="276">
        <v>0</v>
      </c>
      <c r="F30" s="420"/>
      <c r="G30" s="423"/>
    </row>
    <row r="31" spans="1:9" s="2" customFormat="1" ht="18">
      <c r="A31" s="421"/>
      <c r="B31" s="422" t="s">
        <v>231</v>
      </c>
      <c r="C31" s="276">
        <f t="shared" si="3"/>
        <v>13200</v>
      </c>
      <c r="D31" s="276">
        <v>3700</v>
      </c>
      <c r="E31" s="276">
        <v>9500</v>
      </c>
      <c r="F31" s="420"/>
      <c r="G31" s="423"/>
    </row>
    <row r="32" spans="1:9" s="2" customFormat="1" ht="18">
      <c r="A32" s="421"/>
      <c r="B32" s="422" t="s">
        <v>232</v>
      </c>
      <c r="C32" s="276">
        <f t="shared" si="3"/>
        <v>5000</v>
      </c>
      <c r="D32" s="276">
        <v>5000</v>
      </c>
      <c r="E32" s="276">
        <v>0</v>
      </c>
      <c r="F32" s="420"/>
      <c r="G32" s="423"/>
    </row>
    <row r="33" spans="1:8" s="2" customFormat="1" ht="18">
      <c r="A33" s="421"/>
      <c r="B33" s="422" t="s">
        <v>233</v>
      </c>
      <c r="C33" s="276">
        <f t="shared" si="3"/>
        <v>23000</v>
      </c>
      <c r="D33" s="276">
        <v>23000</v>
      </c>
      <c r="E33" s="276">
        <v>0</v>
      </c>
      <c r="F33" s="420"/>
      <c r="G33" s="423"/>
    </row>
    <row r="34" spans="1:8" s="2" customFormat="1" ht="18">
      <c r="A34" s="421"/>
      <c r="B34" s="422" t="s">
        <v>234</v>
      </c>
      <c r="C34" s="276">
        <f t="shared" si="3"/>
        <v>450</v>
      </c>
      <c r="D34" s="276">
        <v>450</v>
      </c>
      <c r="E34" s="276">
        <v>0</v>
      </c>
      <c r="F34" s="420"/>
      <c r="G34" s="423"/>
    </row>
    <row r="35" spans="1:8" s="2" customFormat="1" ht="18">
      <c r="A35" s="421"/>
      <c r="B35" s="422" t="s">
        <v>5</v>
      </c>
      <c r="C35" s="276">
        <f t="shared" si="3"/>
        <v>1012550</v>
      </c>
      <c r="D35" s="276">
        <v>1012550</v>
      </c>
      <c r="E35" s="276">
        <v>0</v>
      </c>
      <c r="F35" s="420"/>
      <c r="G35" s="423"/>
    </row>
    <row r="36" spans="1:8" s="2" customFormat="1" ht="18">
      <c r="A36" s="421"/>
      <c r="B36" s="422" t="s">
        <v>235</v>
      </c>
      <c r="C36" s="276">
        <f t="shared" si="3"/>
        <v>0</v>
      </c>
      <c r="D36" s="276">
        <v>0</v>
      </c>
      <c r="E36" s="276">
        <v>0</v>
      </c>
      <c r="F36" s="420"/>
      <c r="G36" s="423"/>
    </row>
    <row r="37" spans="1:8" s="2" customFormat="1" ht="18">
      <c r="A37" s="421"/>
      <c r="B37" s="422" t="s">
        <v>646</v>
      </c>
      <c r="C37" s="276">
        <f t="shared" si="3"/>
        <v>300838</v>
      </c>
      <c r="D37" s="276">
        <v>300838</v>
      </c>
      <c r="E37" s="276">
        <v>0</v>
      </c>
      <c r="F37" s="420"/>
      <c r="G37" s="423"/>
    </row>
    <row r="38" spans="1:8" ht="18">
      <c r="A38" s="36" t="s">
        <v>4</v>
      </c>
      <c r="B38" s="14" t="s">
        <v>41</v>
      </c>
      <c r="C38" s="426">
        <f>+SUM(C40:C50)</f>
        <v>1126946</v>
      </c>
      <c r="D38" s="426">
        <f t="shared" ref="D38:E38" si="4">+SUM(D40:D50)</f>
        <v>892573.73778739991</v>
      </c>
      <c r="E38" s="426">
        <f t="shared" si="4"/>
        <v>234372.26221260001</v>
      </c>
      <c r="F38" s="414"/>
      <c r="G38" s="427"/>
      <c r="H38" s="8"/>
    </row>
    <row r="39" spans="1:8" ht="18">
      <c r="A39" s="6"/>
      <c r="B39" s="15" t="s">
        <v>9</v>
      </c>
      <c r="C39" s="428"/>
      <c r="D39" s="428"/>
      <c r="E39" s="428"/>
      <c r="F39" s="414"/>
    </row>
    <row r="40" spans="1:8" ht="18">
      <c r="A40" s="279">
        <v>1</v>
      </c>
      <c r="B40" s="280" t="s">
        <v>228</v>
      </c>
      <c r="C40" s="293">
        <f>+D40+E40</f>
        <v>542979</v>
      </c>
      <c r="D40" s="293">
        <v>542179</v>
      </c>
      <c r="E40" s="293">
        <v>800</v>
      </c>
      <c r="F40" s="414"/>
    </row>
    <row r="41" spans="1:8" ht="18">
      <c r="A41" s="281">
        <v>2</v>
      </c>
      <c r="B41" s="282" t="s">
        <v>229</v>
      </c>
      <c r="C41" s="297">
        <f>+D41+E41</f>
        <v>16230</v>
      </c>
      <c r="D41" s="297">
        <v>14729</v>
      </c>
      <c r="E41" s="297">
        <v>1501</v>
      </c>
      <c r="F41" s="414"/>
    </row>
    <row r="42" spans="1:8" ht="18">
      <c r="A42" s="281">
        <v>3</v>
      </c>
      <c r="B42" s="282" t="s">
        <v>353</v>
      </c>
      <c r="C42" s="297">
        <f t="shared" ref="C42:C50" si="5">+D42+E42</f>
        <v>10333</v>
      </c>
      <c r="D42" s="297">
        <v>4288</v>
      </c>
      <c r="E42" s="297">
        <v>6045</v>
      </c>
      <c r="F42" s="414"/>
    </row>
    <row r="43" spans="1:8" ht="18">
      <c r="A43" s="281">
        <v>4</v>
      </c>
      <c r="B43" s="282" t="s">
        <v>230</v>
      </c>
      <c r="C43" s="297">
        <f t="shared" si="5"/>
        <v>2188</v>
      </c>
      <c r="D43" s="297">
        <v>400</v>
      </c>
      <c r="E43" s="297">
        <v>1788</v>
      </c>
      <c r="F43" s="414"/>
    </row>
    <row r="44" spans="1:8" ht="18">
      <c r="A44" s="281">
        <v>5</v>
      </c>
      <c r="B44" s="282" t="s">
        <v>231</v>
      </c>
      <c r="C44" s="297">
        <f t="shared" si="5"/>
        <v>159668</v>
      </c>
      <c r="D44" s="297">
        <v>148309.43599999999</v>
      </c>
      <c r="E44" s="297">
        <v>11358.564</v>
      </c>
      <c r="F44" s="414"/>
    </row>
    <row r="45" spans="1:8" ht="18">
      <c r="A45" s="281">
        <v>6</v>
      </c>
      <c r="B45" s="282" t="s">
        <v>232</v>
      </c>
      <c r="C45" s="297">
        <f t="shared" si="5"/>
        <v>237773</v>
      </c>
      <c r="D45" s="297">
        <v>71156.166424399999</v>
      </c>
      <c r="E45" s="297">
        <v>166616.8335756</v>
      </c>
      <c r="F45" s="414"/>
    </row>
    <row r="46" spans="1:8" ht="18">
      <c r="A46" s="281">
        <v>7</v>
      </c>
      <c r="B46" s="282" t="s">
        <v>233</v>
      </c>
      <c r="C46" s="297">
        <f t="shared" si="5"/>
        <v>12792</v>
      </c>
      <c r="D46" s="297">
        <v>1510</v>
      </c>
      <c r="E46" s="297">
        <v>11282</v>
      </c>
      <c r="F46" s="414"/>
    </row>
    <row r="47" spans="1:8" ht="18">
      <c r="A47" s="281">
        <v>8</v>
      </c>
      <c r="B47" s="282" t="s">
        <v>234</v>
      </c>
      <c r="C47" s="297">
        <f t="shared" si="5"/>
        <v>12133</v>
      </c>
      <c r="D47" s="297">
        <v>4478.8890000000001</v>
      </c>
      <c r="E47" s="297">
        <v>7654.110999999999</v>
      </c>
      <c r="F47" s="414"/>
    </row>
    <row r="48" spans="1:8" ht="18">
      <c r="A48" s="281">
        <v>9</v>
      </c>
      <c r="B48" s="282" t="s">
        <v>5</v>
      </c>
      <c r="C48" s="297">
        <f t="shared" si="5"/>
        <v>123002</v>
      </c>
      <c r="D48" s="297">
        <v>98435.246362999998</v>
      </c>
      <c r="E48" s="297">
        <v>24566.753636999998</v>
      </c>
      <c r="F48" s="414"/>
    </row>
    <row r="49" spans="1:6" ht="18">
      <c r="A49" s="281">
        <v>10</v>
      </c>
      <c r="B49" s="282" t="s">
        <v>235</v>
      </c>
      <c r="C49" s="297">
        <f t="shared" si="5"/>
        <v>6550</v>
      </c>
      <c r="D49" s="297">
        <v>4470</v>
      </c>
      <c r="E49" s="297">
        <v>2080</v>
      </c>
      <c r="F49" s="414"/>
    </row>
    <row r="50" spans="1:6" ht="18">
      <c r="A50" s="277">
        <v>11</v>
      </c>
      <c r="B50" s="283" t="s">
        <v>236</v>
      </c>
      <c r="C50" s="297">
        <f t="shared" si="5"/>
        <v>3298</v>
      </c>
      <c r="D50" s="297">
        <v>2618</v>
      </c>
      <c r="E50" s="297">
        <v>680</v>
      </c>
      <c r="F50" s="414"/>
    </row>
    <row r="51" spans="1:6" ht="36">
      <c r="A51" s="36" t="s">
        <v>10</v>
      </c>
      <c r="B51" s="14" t="s">
        <v>100</v>
      </c>
      <c r="C51" s="426">
        <v>0</v>
      </c>
      <c r="D51" s="426">
        <v>0</v>
      </c>
      <c r="E51" s="426">
        <v>0</v>
      </c>
      <c r="F51" s="414"/>
    </row>
    <row r="52" spans="1:6" ht="18">
      <c r="A52" s="36" t="s">
        <v>11</v>
      </c>
      <c r="B52" s="14" t="s">
        <v>106</v>
      </c>
      <c r="C52" s="426">
        <v>0</v>
      </c>
      <c r="D52" s="426">
        <v>0</v>
      </c>
      <c r="E52" s="426">
        <v>0</v>
      </c>
      <c r="F52" s="414"/>
    </row>
    <row r="53" spans="1:6" ht="18">
      <c r="A53" s="36" t="s">
        <v>23</v>
      </c>
      <c r="B53" s="14" t="s">
        <v>42</v>
      </c>
      <c r="C53" s="426">
        <f>+D53+E53</f>
        <v>20646</v>
      </c>
      <c r="D53" s="426">
        <v>17912</v>
      </c>
      <c r="E53" s="426">
        <v>2734</v>
      </c>
      <c r="F53" s="414"/>
    </row>
    <row r="54" spans="1:6" ht="18">
      <c r="A54" s="36" t="s">
        <v>24</v>
      </c>
      <c r="B54" s="14" t="s">
        <v>110</v>
      </c>
      <c r="C54" s="426">
        <v>0</v>
      </c>
      <c r="D54" s="426">
        <v>0</v>
      </c>
      <c r="E54" s="426">
        <v>0</v>
      </c>
      <c r="F54" s="414"/>
    </row>
    <row r="55" spans="1:6" s="2" customFormat="1" ht="36" hidden="1">
      <c r="A55" s="16"/>
      <c r="B55" s="15" t="s">
        <v>133</v>
      </c>
      <c r="C55" s="429"/>
      <c r="D55" s="429"/>
      <c r="E55" s="429"/>
      <c r="F55" s="420"/>
    </row>
    <row r="56" spans="1:6" s="3" customFormat="1" ht="18">
      <c r="A56" s="52" t="s">
        <v>25</v>
      </c>
      <c r="B56" s="21" t="s">
        <v>132</v>
      </c>
      <c r="C56" s="153">
        <v>0</v>
      </c>
      <c r="D56" s="153">
        <v>0</v>
      </c>
      <c r="E56" s="153">
        <v>0</v>
      </c>
      <c r="F56" s="154"/>
    </row>
    <row r="57" spans="1:6" ht="18">
      <c r="A57" s="36" t="s">
        <v>2</v>
      </c>
      <c r="B57" s="14" t="s">
        <v>43</v>
      </c>
      <c r="C57" s="426">
        <v>0</v>
      </c>
      <c r="D57" s="426">
        <v>0</v>
      </c>
      <c r="E57" s="426">
        <v>0</v>
      </c>
      <c r="F57" s="414"/>
    </row>
    <row r="58" spans="1:6" s="12" customFormat="1" ht="18">
      <c r="A58" s="36" t="s">
        <v>3</v>
      </c>
      <c r="B58" s="14" t="s">
        <v>130</v>
      </c>
      <c r="C58" s="430">
        <v>0</v>
      </c>
      <c r="D58" s="430">
        <v>0</v>
      </c>
      <c r="E58" s="430">
        <v>0</v>
      </c>
    </row>
    <row r="59" spans="1:6" ht="18" hidden="1">
      <c r="A59" s="36">
        <v>1</v>
      </c>
      <c r="B59" s="38" t="s">
        <v>272</v>
      </c>
      <c r="C59" s="431">
        <v>0</v>
      </c>
      <c r="D59" s="431">
        <v>0</v>
      </c>
      <c r="E59" s="431">
        <v>0</v>
      </c>
    </row>
    <row r="60" spans="1:6" s="2" customFormat="1" ht="18" hidden="1">
      <c r="A60" s="19"/>
      <c r="B60" s="39" t="s">
        <v>118</v>
      </c>
      <c r="C60" s="432">
        <v>0</v>
      </c>
      <c r="D60" s="432"/>
      <c r="E60" s="432"/>
    </row>
    <row r="61" spans="1:6" s="2" customFormat="1" ht="18" hidden="1">
      <c r="A61" s="19"/>
      <c r="B61" s="39" t="s">
        <v>119</v>
      </c>
      <c r="C61" s="432">
        <v>0</v>
      </c>
      <c r="D61" s="432"/>
      <c r="E61" s="432"/>
    </row>
    <row r="62" spans="1:6" ht="18" hidden="1">
      <c r="A62" s="36">
        <v>2</v>
      </c>
      <c r="B62" s="38" t="s">
        <v>120</v>
      </c>
      <c r="C62" s="431">
        <v>0</v>
      </c>
      <c r="D62" s="431">
        <v>0</v>
      </c>
      <c r="E62" s="431">
        <v>0</v>
      </c>
    </row>
    <row r="63" spans="1:6" s="2" customFormat="1" ht="18" hidden="1">
      <c r="A63" s="19"/>
      <c r="B63" s="39" t="s">
        <v>118</v>
      </c>
      <c r="C63" s="432">
        <v>0</v>
      </c>
      <c r="D63" s="432"/>
      <c r="E63" s="432"/>
    </row>
    <row r="64" spans="1:6" s="2" customFormat="1" ht="18" hidden="1">
      <c r="A64" s="19"/>
      <c r="B64" s="39" t="s">
        <v>119</v>
      </c>
      <c r="C64" s="432">
        <v>0</v>
      </c>
      <c r="D64" s="432"/>
      <c r="E64" s="432"/>
    </row>
    <row r="65" spans="1:5" ht="54" hidden="1">
      <c r="A65" s="36">
        <v>3</v>
      </c>
      <c r="B65" s="40" t="s">
        <v>125</v>
      </c>
      <c r="C65" s="431">
        <v>0</v>
      </c>
      <c r="D65" s="431">
        <v>0</v>
      </c>
      <c r="E65" s="431">
        <v>0</v>
      </c>
    </row>
    <row r="66" spans="1:5" s="2" customFormat="1" ht="18" hidden="1">
      <c r="A66" s="19"/>
      <c r="B66" s="39" t="s">
        <v>118</v>
      </c>
      <c r="C66" s="432">
        <v>0</v>
      </c>
      <c r="D66" s="432"/>
      <c r="E66" s="432"/>
    </row>
    <row r="67" spans="1:5" s="2" customFormat="1" ht="18" hidden="1">
      <c r="A67" s="16"/>
      <c r="B67" s="39" t="s">
        <v>119</v>
      </c>
      <c r="C67" s="432">
        <v>0</v>
      </c>
      <c r="D67" s="432"/>
      <c r="E67" s="432"/>
    </row>
    <row r="68" spans="1:5" s="12" customFormat="1" ht="18">
      <c r="A68" s="36" t="s">
        <v>4</v>
      </c>
      <c r="B68" s="14" t="s">
        <v>44</v>
      </c>
      <c r="C68" s="430">
        <v>0</v>
      </c>
      <c r="D68" s="430">
        <v>0</v>
      </c>
      <c r="E68" s="430">
        <v>0</v>
      </c>
    </row>
    <row r="69" spans="1:5" s="12" customFormat="1" ht="18" hidden="1">
      <c r="A69" s="36">
        <v>1</v>
      </c>
      <c r="B69" s="14" t="s">
        <v>46</v>
      </c>
      <c r="C69" s="430">
        <v>0</v>
      </c>
      <c r="D69" s="430">
        <v>0</v>
      </c>
      <c r="E69" s="430">
        <v>0</v>
      </c>
    </row>
    <row r="70" spans="1:5" ht="18" hidden="1">
      <c r="A70" s="36"/>
      <c r="B70" s="15" t="s">
        <v>47</v>
      </c>
      <c r="C70" s="431">
        <v>0</v>
      </c>
      <c r="D70" s="431"/>
      <c r="E70" s="431"/>
    </row>
    <row r="71" spans="1:5" ht="18" hidden="1">
      <c r="A71" s="36"/>
      <c r="B71" s="15" t="s">
        <v>48</v>
      </c>
      <c r="C71" s="431">
        <v>0</v>
      </c>
      <c r="D71" s="431"/>
      <c r="E71" s="431"/>
    </row>
    <row r="72" spans="1:5" s="12" customFormat="1" ht="18" hidden="1">
      <c r="A72" s="36">
        <v>2</v>
      </c>
      <c r="B72" s="14" t="s">
        <v>131</v>
      </c>
      <c r="C72" s="430">
        <v>0</v>
      </c>
      <c r="D72" s="430">
        <v>0</v>
      </c>
      <c r="E72" s="430">
        <v>0</v>
      </c>
    </row>
    <row r="73" spans="1:5" hidden="1">
      <c r="A73" s="16"/>
      <c r="B73" s="32"/>
      <c r="C73" s="431">
        <v>0</v>
      </c>
      <c r="D73" s="431"/>
      <c r="E73" s="431"/>
    </row>
    <row r="74" spans="1:5" hidden="1">
      <c r="A74" s="16"/>
      <c r="B74" s="32"/>
      <c r="C74" s="431">
        <v>0</v>
      </c>
      <c r="D74" s="431"/>
      <c r="E74" s="431"/>
    </row>
    <row r="100" ht="33.75" customHeight="1"/>
    <row r="113" ht="18" customHeight="1"/>
    <row r="114" ht="18" customHeight="1"/>
    <row r="115" ht="18" customHeight="1"/>
    <row r="118" ht="18" customHeight="1"/>
    <row r="127" ht="19.5" customHeight="1"/>
    <row r="128" ht="19.5" customHeight="1"/>
    <row r="129" ht="19.5" customHeight="1"/>
    <row r="130" ht="19.5" customHeight="1"/>
    <row r="131" ht="19.5" customHeight="1"/>
    <row r="132" ht="19.5" customHeight="1"/>
    <row r="133" ht="19.5" customHeight="1"/>
    <row r="134" ht="24.75" customHeight="1"/>
  </sheetData>
  <mergeCells count="11">
    <mergeCell ref="A1:B1"/>
    <mergeCell ref="C2:E2"/>
    <mergeCell ref="D1:E1"/>
    <mergeCell ref="A4:E4"/>
    <mergeCell ref="A5:E5"/>
    <mergeCell ref="A2:B2"/>
    <mergeCell ref="A7:E7"/>
    <mergeCell ref="A8:A9"/>
    <mergeCell ref="B8:B9"/>
    <mergeCell ref="C8:C9"/>
    <mergeCell ref="D8:E8"/>
  </mergeCells>
  <pageMargins left="0.39370078740157483" right="0" top="0.55118110236220474" bottom="0.35433070866141736" header="0.31496062992125984" footer="0.31496062992125984"/>
  <pageSetup paperSize="9" scale="9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E50"/>
  <sheetViews>
    <sheetView showZeros="0" workbookViewId="0">
      <selection activeCell="C47" sqref="A1:C47"/>
    </sheetView>
  </sheetViews>
  <sheetFormatPr baseColWidth="10" defaultColWidth="9.1640625" defaultRowHeight="17"/>
  <cols>
    <col min="1" max="1" width="5.33203125" style="184" customWidth="1"/>
    <col min="2" max="2" width="69.33203125" style="184" customWidth="1"/>
    <col min="3" max="3" width="16.1640625" style="184" customWidth="1"/>
    <col min="4" max="4" width="16.5" style="184" customWidth="1"/>
    <col min="5" max="5" width="14.1640625" style="184" bestFit="1" customWidth="1"/>
    <col min="6" max="16384" width="9.1640625" style="184"/>
  </cols>
  <sheetData>
    <row r="1" spans="1:5">
      <c r="A1" s="611" t="s">
        <v>378</v>
      </c>
      <c r="B1" s="611"/>
      <c r="C1" s="327"/>
    </row>
    <row r="2" spans="1:5">
      <c r="A2" s="618" t="s">
        <v>379</v>
      </c>
      <c r="B2" s="618"/>
      <c r="C2" s="273"/>
    </row>
    <row r="3" spans="1:5">
      <c r="A3" s="273"/>
      <c r="B3" s="653" t="s">
        <v>277</v>
      </c>
      <c r="C3" s="653"/>
    </row>
    <row r="4" spans="1:5">
      <c r="A4" s="157"/>
      <c r="B4" s="648" t="s">
        <v>271</v>
      </c>
      <c r="C4" s="648"/>
      <c r="D4" s="217"/>
    </row>
    <row r="5" spans="1:5" ht="18">
      <c r="A5" s="650" t="s">
        <v>485</v>
      </c>
      <c r="B5" s="650"/>
      <c r="C5" s="650"/>
    </row>
    <row r="6" spans="1:5">
      <c r="A6" s="629" t="str">
        <f>+'33'!A5:E5</f>
        <v>(Ban hành kèm theo NQ số : ….../NQ-HĐND ngày …. /12/2024 của HĐND thị xã Điện Bàn)</v>
      </c>
      <c r="B6" s="629"/>
      <c r="C6" s="629"/>
    </row>
    <row r="7" spans="1:5" s="185" customFormat="1" ht="8">
      <c r="A7" s="172"/>
      <c r="B7" s="172"/>
      <c r="C7" s="172"/>
    </row>
    <row r="8" spans="1:5">
      <c r="A8" s="652" t="s">
        <v>12</v>
      </c>
      <c r="B8" s="652"/>
      <c r="C8" s="652"/>
    </row>
    <row r="9" spans="1:5" ht="37.5" customHeight="1">
      <c r="A9" s="36" t="s">
        <v>0</v>
      </c>
      <c r="B9" s="36" t="s">
        <v>18</v>
      </c>
      <c r="C9" s="36" t="s">
        <v>470</v>
      </c>
    </row>
    <row r="10" spans="1:5" ht="18">
      <c r="A10" s="218"/>
      <c r="B10" s="218" t="s">
        <v>21</v>
      </c>
      <c r="C10" s="219">
        <f>+C11+C12</f>
        <v>2509975</v>
      </c>
      <c r="D10" s="186"/>
      <c r="E10" s="186"/>
    </row>
    <row r="11" spans="1:5" ht="18">
      <c r="A11" s="218" t="s">
        <v>1</v>
      </c>
      <c r="B11" s="220" t="s">
        <v>649</v>
      </c>
      <c r="C11" s="219">
        <f>+'30'!E24</f>
        <v>223451.26221260001</v>
      </c>
    </row>
    <row r="12" spans="1:5" ht="18">
      <c r="A12" s="218" t="s">
        <v>2</v>
      </c>
      <c r="B12" s="220" t="s">
        <v>345</v>
      </c>
      <c r="C12" s="219">
        <f>+C13+C30+C42+C43+C44+C45+C46</f>
        <v>2286523.7377873999</v>
      </c>
      <c r="D12" s="221"/>
      <c r="E12" s="186"/>
    </row>
    <row r="13" spans="1:5" ht="18">
      <c r="A13" s="218" t="s">
        <v>3</v>
      </c>
      <c r="B13" s="220" t="s">
        <v>104</v>
      </c>
      <c r="C13" s="219">
        <f>+C14+C28+C29</f>
        <v>1376038</v>
      </c>
      <c r="E13" s="186"/>
    </row>
    <row r="14" spans="1:5" ht="18">
      <c r="A14" s="314">
        <v>1</v>
      </c>
      <c r="B14" s="315" t="s">
        <v>74</v>
      </c>
      <c r="C14" s="316">
        <v>1376038</v>
      </c>
      <c r="E14" s="186"/>
    </row>
    <row r="15" spans="1:5" s="454" customFormat="1" ht="18">
      <c r="A15" s="451" t="s">
        <v>14</v>
      </c>
      <c r="B15" s="452" t="s">
        <v>647</v>
      </c>
      <c r="C15" s="453">
        <v>15500</v>
      </c>
    </row>
    <row r="16" spans="1:5" ht="18" hidden="1">
      <c r="A16" s="317" t="s">
        <v>14</v>
      </c>
      <c r="B16" s="318" t="s">
        <v>75</v>
      </c>
      <c r="C16" s="319"/>
    </row>
    <row r="17" spans="1:5" ht="18" hidden="1">
      <c r="A17" s="317" t="s">
        <v>14</v>
      </c>
      <c r="B17" s="318" t="s">
        <v>8</v>
      </c>
      <c r="C17" s="319"/>
    </row>
    <row r="18" spans="1:5" ht="18" hidden="1">
      <c r="A18" s="317" t="s">
        <v>14</v>
      </c>
      <c r="B18" s="318" t="s">
        <v>76</v>
      </c>
      <c r="C18" s="319"/>
    </row>
    <row r="19" spans="1:5" ht="18" hidden="1">
      <c r="A19" s="317" t="s">
        <v>14</v>
      </c>
      <c r="B19" s="318" t="s">
        <v>77</v>
      </c>
      <c r="C19" s="319"/>
    </row>
    <row r="20" spans="1:5" ht="18" hidden="1">
      <c r="A20" s="317" t="s">
        <v>14</v>
      </c>
      <c r="B20" s="318" t="s">
        <v>78</v>
      </c>
      <c r="C20" s="319"/>
    </row>
    <row r="21" spans="1:5" ht="18" hidden="1">
      <c r="A21" s="317" t="s">
        <v>14</v>
      </c>
      <c r="B21" s="318" t="s">
        <v>79</v>
      </c>
      <c r="C21" s="319"/>
    </row>
    <row r="22" spans="1:5" ht="18" hidden="1">
      <c r="A22" s="317" t="s">
        <v>14</v>
      </c>
      <c r="B22" s="318" t="s">
        <v>80</v>
      </c>
      <c r="C22" s="319"/>
    </row>
    <row r="23" spans="1:5" ht="18" hidden="1">
      <c r="A23" s="317" t="s">
        <v>14</v>
      </c>
      <c r="B23" s="318" t="s">
        <v>81</v>
      </c>
      <c r="C23" s="319"/>
    </row>
    <row r="24" spans="1:5" ht="18" hidden="1">
      <c r="A24" s="317" t="s">
        <v>14</v>
      </c>
      <c r="B24" s="318" t="s">
        <v>82</v>
      </c>
      <c r="C24" s="319"/>
    </row>
    <row r="25" spans="1:5" ht="18" hidden="1">
      <c r="A25" s="317" t="s">
        <v>14</v>
      </c>
      <c r="B25" s="318" t="s">
        <v>83</v>
      </c>
      <c r="C25" s="319"/>
    </row>
    <row r="26" spans="1:5" ht="18" hidden="1">
      <c r="A26" s="317" t="s">
        <v>14</v>
      </c>
      <c r="B26" s="318" t="s">
        <v>84</v>
      </c>
      <c r="C26" s="319"/>
    </row>
    <row r="27" spans="1:5" ht="18" hidden="1">
      <c r="A27" s="317" t="s">
        <v>14</v>
      </c>
      <c r="B27" s="318" t="s">
        <v>85</v>
      </c>
      <c r="C27" s="319"/>
    </row>
    <row r="28" spans="1:5" ht="18">
      <c r="A28" s="320">
        <v>2</v>
      </c>
      <c r="B28" s="321" t="s">
        <v>85</v>
      </c>
      <c r="C28" s="322">
        <v>0</v>
      </c>
    </row>
    <row r="29" spans="1:5" ht="18">
      <c r="A29" s="222">
        <v>3</v>
      </c>
      <c r="B29" s="223" t="s">
        <v>26</v>
      </c>
      <c r="C29" s="224">
        <v>0</v>
      </c>
    </row>
    <row r="30" spans="1:5" ht="18">
      <c r="A30" s="218" t="s">
        <v>4</v>
      </c>
      <c r="B30" s="220" t="s">
        <v>41</v>
      </c>
      <c r="C30" s="219">
        <f>+SUM(C31:C41)</f>
        <v>892573.73778739991</v>
      </c>
      <c r="E30" s="186"/>
    </row>
    <row r="31" spans="1:5" ht="18">
      <c r="A31" s="323">
        <v>1</v>
      </c>
      <c r="B31" s="280" t="s">
        <v>228</v>
      </c>
      <c r="C31" s="316">
        <v>542179</v>
      </c>
    </row>
    <row r="32" spans="1:5" ht="18">
      <c r="A32" s="324">
        <v>2</v>
      </c>
      <c r="B32" s="282" t="s">
        <v>229</v>
      </c>
      <c r="C32" s="319">
        <v>14729</v>
      </c>
    </row>
    <row r="33" spans="1:3" ht="18">
      <c r="A33" s="324">
        <v>3</v>
      </c>
      <c r="B33" s="282" t="s">
        <v>353</v>
      </c>
      <c r="C33" s="319">
        <v>4288</v>
      </c>
    </row>
    <row r="34" spans="1:3" ht="18">
      <c r="A34" s="324">
        <v>4</v>
      </c>
      <c r="B34" s="282" t="s">
        <v>230</v>
      </c>
      <c r="C34" s="319">
        <v>400</v>
      </c>
    </row>
    <row r="35" spans="1:3" ht="18">
      <c r="A35" s="324">
        <v>5</v>
      </c>
      <c r="B35" s="282" t="s">
        <v>231</v>
      </c>
      <c r="C35" s="319">
        <v>148309.43599999999</v>
      </c>
    </row>
    <row r="36" spans="1:3" ht="18">
      <c r="A36" s="324">
        <v>6</v>
      </c>
      <c r="B36" s="282" t="s">
        <v>232</v>
      </c>
      <c r="C36" s="319">
        <v>71156.166424399999</v>
      </c>
    </row>
    <row r="37" spans="1:3" ht="18">
      <c r="A37" s="324">
        <v>7</v>
      </c>
      <c r="B37" s="282" t="s">
        <v>233</v>
      </c>
      <c r="C37" s="319">
        <v>1510</v>
      </c>
    </row>
    <row r="38" spans="1:3" ht="18">
      <c r="A38" s="324">
        <v>8</v>
      </c>
      <c r="B38" s="282" t="s">
        <v>234</v>
      </c>
      <c r="C38" s="319">
        <v>4478.8890000000001</v>
      </c>
    </row>
    <row r="39" spans="1:3" ht="18">
      <c r="A39" s="324">
        <v>9</v>
      </c>
      <c r="B39" s="282" t="s">
        <v>5</v>
      </c>
      <c r="C39" s="319">
        <v>98435.246362999998</v>
      </c>
    </row>
    <row r="40" spans="1:3" ht="18">
      <c r="A40" s="324">
        <v>10</v>
      </c>
      <c r="B40" s="282" t="s">
        <v>235</v>
      </c>
      <c r="C40" s="319">
        <v>4470</v>
      </c>
    </row>
    <row r="41" spans="1:3" ht="18">
      <c r="A41" s="325">
        <v>11</v>
      </c>
      <c r="B41" s="283" t="s">
        <v>236</v>
      </c>
      <c r="C41" s="319">
        <v>2618</v>
      </c>
    </row>
    <row r="42" spans="1:3" ht="18">
      <c r="A42" s="218" t="s">
        <v>10</v>
      </c>
      <c r="B42" s="220" t="s">
        <v>100</v>
      </c>
      <c r="C42" s="219">
        <v>0</v>
      </c>
    </row>
    <row r="43" spans="1:3" ht="18">
      <c r="A43" s="218" t="s">
        <v>11</v>
      </c>
      <c r="B43" s="220" t="s">
        <v>52</v>
      </c>
      <c r="C43" s="219">
        <v>0</v>
      </c>
    </row>
    <row r="44" spans="1:3" ht="18">
      <c r="A44" s="218" t="s">
        <v>23</v>
      </c>
      <c r="B44" s="220" t="s">
        <v>42</v>
      </c>
      <c r="C44" s="219">
        <v>17912</v>
      </c>
    </row>
    <row r="45" spans="1:3" ht="18">
      <c r="A45" s="218" t="s">
        <v>24</v>
      </c>
      <c r="B45" s="220" t="s">
        <v>110</v>
      </c>
      <c r="C45" s="219">
        <v>0</v>
      </c>
    </row>
    <row r="46" spans="1:3" s="187" customFormat="1" ht="18">
      <c r="A46" s="225" t="s">
        <v>25</v>
      </c>
      <c r="B46" s="21" t="s">
        <v>132</v>
      </c>
      <c r="C46" s="226">
        <v>0</v>
      </c>
    </row>
    <row r="47" spans="1:3" ht="18">
      <c r="A47" s="218" t="s">
        <v>17</v>
      </c>
      <c r="B47" s="220" t="s">
        <v>45</v>
      </c>
      <c r="C47" s="219">
        <v>0</v>
      </c>
    </row>
    <row r="48" spans="1:3" ht="19.5" customHeight="1">
      <c r="A48" s="41"/>
    </row>
    <row r="49" ht="19.5" customHeight="1"/>
    <row r="50" ht="24.75" customHeight="1"/>
  </sheetData>
  <mergeCells count="7">
    <mergeCell ref="A1:B1"/>
    <mergeCell ref="A2:B2"/>
    <mergeCell ref="A5:C5"/>
    <mergeCell ref="A6:C6"/>
    <mergeCell ref="A8:C8"/>
    <mergeCell ref="B4:C4"/>
    <mergeCell ref="B3:C3"/>
  </mergeCells>
  <pageMargins left="0.70866141732283505" right="0" top="0.74803149606299202" bottom="0.55118110236220497" header="0.31496062992126" footer="0.31496062992126"/>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210"/>
  <sheetViews>
    <sheetView topLeftCell="A25" workbookViewId="0">
      <selection sqref="A1:K50"/>
    </sheetView>
  </sheetViews>
  <sheetFormatPr baseColWidth="10" defaultColWidth="8.83203125" defaultRowHeight="13"/>
  <cols>
    <col min="1" max="1" width="5.6640625" style="332" customWidth="1"/>
    <col min="2" max="2" width="40.83203125" style="332" customWidth="1"/>
    <col min="3" max="3" width="10.83203125" style="330" customWidth="1"/>
    <col min="4" max="4" width="10.5" style="330" customWidth="1"/>
    <col min="5" max="5" width="10.83203125" style="330" customWidth="1"/>
    <col min="6" max="6" width="7.6640625" style="330" customWidth="1"/>
    <col min="7" max="7" width="9.6640625" style="330" customWidth="1"/>
    <col min="8" max="9" width="8.5" style="330" customWidth="1"/>
    <col min="10" max="10" width="9.33203125" style="330" customWidth="1"/>
    <col min="11" max="11" width="9.83203125" style="330" customWidth="1"/>
    <col min="12" max="12" width="8.33203125" style="332" customWidth="1"/>
    <col min="13" max="14" width="11.5" style="332" customWidth="1"/>
    <col min="15" max="256" width="9.1640625" style="332"/>
    <col min="257" max="257" width="5.6640625" style="332" customWidth="1"/>
    <col min="258" max="258" width="40.83203125" style="332" customWidth="1"/>
    <col min="259" max="259" width="10.83203125" style="332" customWidth="1"/>
    <col min="260" max="260" width="10.5" style="332" customWidth="1"/>
    <col min="261" max="261" width="10.83203125" style="332" customWidth="1"/>
    <col min="262" max="262" width="7.6640625" style="332" customWidth="1"/>
    <col min="263" max="263" width="9.6640625" style="332" customWidth="1"/>
    <col min="264" max="265" width="8.5" style="332" customWidth="1"/>
    <col min="266" max="266" width="9.33203125" style="332" customWidth="1"/>
    <col min="267" max="267" width="9.83203125" style="332" customWidth="1"/>
    <col min="268" max="268" width="8.33203125" style="332" customWidth="1"/>
    <col min="269" max="270" width="11.5" style="332" customWidth="1"/>
    <col min="271" max="512" width="9.1640625" style="332"/>
    <col min="513" max="513" width="5.6640625" style="332" customWidth="1"/>
    <col min="514" max="514" width="40.83203125" style="332" customWidth="1"/>
    <col min="515" max="515" width="10.83203125" style="332" customWidth="1"/>
    <col min="516" max="516" width="10.5" style="332" customWidth="1"/>
    <col min="517" max="517" width="10.83203125" style="332" customWidth="1"/>
    <col min="518" max="518" width="7.6640625" style="332" customWidth="1"/>
    <col min="519" max="519" width="9.6640625" style="332" customWidth="1"/>
    <col min="520" max="521" width="8.5" style="332" customWidth="1"/>
    <col min="522" max="522" width="9.33203125" style="332" customWidth="1"/>
    <col min="523" max="523" width="9.83203125" style="332" customWidth="1"/>
    <col min="524" max="524" width="8.33203125" style="332" customWidth="1"/>
    <col min="525" max="526" width="11.5" style="332" customWidth="1"/>
    <col min="527" max="768" width="9.1640625" style="332"/>
    <col min="769" max="769" width="5.6640625" style="332" customWidth="1"/>
    <col min="770" max="770" width="40.83203125" style="332" customWidth="1"/>
    <col min="771" max="771" width="10.83203125" style="332" customWidth="1"/>
    <col min="772" max="772" width="10.5" style="332" customWidth="1"/>
    <col min="773" max="773" width="10.83203125" style="332" customWidth="1"/>
    <col min="774" max="774" width="7.6640625" style="332" customWidth="1"/>
    <col min="775" max="775" width="9.6640625" style="332" customWidth="1"/>
    <col min="776" max="777" width="8.5" style="332" customWidth="1"/>
    <col min="778" max="778" width="9.33203125" style="332" customWidth="1"/>
    <col min="779" max="779" width="9.83203125" style="332" customWidth="1"/>
    <col min="780" max="780" width="8.33203125" style="332" customWidth="1"/>
    <col min="781" max="782" width="11.5" style="332" customWidth="1"/>
    <col min="783" max="1024" width="9.1640625" style="332"/>
    <col min="1025" max="1025" width="5.6640625" style="332" customWidth="1"/>
    <col min="1026" max="1026" width="40.83203125" style="332" customWidth="1"/>
    <col min="1027" max="1027" width="10.83203125" style="332" customWidth="1"/>
    <col min="1028" max="1028" width="10.5" style="332" customWidth="1"/>
    <col min="1029" max="1029" width="10.83203125" style="332" customWidth="1"/>
    <col min="1030" max="1030" width="7.6640625" style="332" customWidth="1"/>
    <col min="1031" max="1031" width="9.6640625" style="332" customWidth="1"/>
    <col min="1032" max="1033" width="8.5" style="332" customWidth="1"/>
    <col min="1034" max="1034" width="9.33203125" style="332" customWidth="1"/>
    <col min="1035" max="1035" width="9.83203125" style="332" customWidth="1"/>
    <col min="1036" max="1036" width="8.33203125" style="332" customWidth="1"/>
    <col min="1037" max="1038" width="11.5" style="332" customWidth="1"/>
    <col min="1039" max="1280" width="9.1640625" style="332"/>
    <col min="1281" max="1281" width="5.6640625" style="332" customWidth="1"/>
    <col min="1282" max="1282" width="40.83203125" style="332" customWidth="1"/>
    <col min="1283" max="1283" width="10.83203125" style="332" customWidth="1"/>
    <col min="1284" max="1284" width="10.5" style="332" customWidth="1"/>
    <col min="1285" max="1285" width="10.83203125" style="332" customWidth="1"/>
    <col min="1286" max="1286" width="7.6640625" style="332" customWidth="1"/>
    <col min="1287" max="1287" width="9.6640625" style="332" customWidth="1"/>
    <col min="1288" max="1289" width="8.5" style="332" customWidth="1"/>
    <col min="1290" max="1290" width="9.33203125" style="332" customWidth="1"/>
    <col min="1291" max="1291" width="9.83203125" style="332" customWidth="1"/>
    <col min="1292" max="1292" width="8.33203125" style="332" customWidth="1"/>
    <col min="1293" max="1294" width="11.5" style="332" customWidth="1"/>
    <col min="1295" max="1536" width="9.1640625" style="332"/>
    <col min="1537" max="1537" width="5.6640625" style="332" customWidth="1"/>
    <col min="1538" max="1538" width="40.83203125" style="332" customWidth="1"/>
    <col min="1539" max="1539" width="10.83203125" style="332" customWidth="1"/>
    <col min="1540" max="1540" width="10.5" style="332" customWidth="1"/>
    <col min="1541" max="1541" width="10.83203125" style="332" customWidth="1"/>
    <col min="1542" max="1542" width="7.6640625" style="332" customWidth="1"/>
    <col min="1543" max="1543" width="9.6640625" style="332" customWidth="1"/>
    <col min="1544" max="1545" width="8.5" style="332" customWidth="1"/>
    <col min="1546" max="1546" width="9.33203125" style="332" customWidth="1"/>
    <col min="1547" max="1547" width="9.83203125" style="332" customWidth="1"/>
    <col min="1548" max="1548" width="8.33203125" style="332" customWidth="1"/>
    <col min="1549" max="1550" width="11.5" style="332" customWidth="1"/>
    <col min="1551" max="1792" width="9.1640625" style="332"/>
    <col min="1793" max="1793" width="5.6640625" style="332" customWidth="1"/>
    <col min="1794" max="1794" width="40.83203125" style="332" customWidth="1"/>
    <col min="1795" max="1795" width="10.83203125" style="332" customWidth="1"/>
    <col min="1796" max="1796" width="10.5" style="332" customWidth="1"/>
    <col min="1797" max="1797" width="10.83203125" style="332" customWidth="1"/>
    <col min="1798" max="1798" width="7.6640625" style="332" customWidth="1"/>
    <col min="1799" max="1799" width="9.6640625" style="332" customWidth="1"/>
    <col min="1800" max="1801" width="8.5" style="332" customWidth="1"/>
    <col min="1802" max="1802" width="9.33203125" style="332" customWidth="1"/>
    <col min="1803" max="1803" width="9.83203125" style="332" customWidth="1"/>
    <col min="1804" max="1804" width="8.33203125" style="332" customWidth="1"/>
    <col min="1805" max="1806" width="11.5" style="332" customWidth="1"/>
    <col min="1807" max="2048" width="9.1640625" style="332"/>
    <col min="2049" max="2049" width="5.6640625" style="332" customWidth="1"/>
    <col min="2050" max="2050" width="40.83203125" style="332" customWidth="1"/>
    <col min="2051" max="2051" width="10.83203125" style="332" customWidth="1"/>
    <col min="2052" max="2052" width="10.5" style="332" customWidth="1"/>
    <col min="2053" max="2053" width="10.83203125" style="332" customWidth="1"/>
    <col min="2054" max="2054" width="7.6640625" style="332" customWidth="1"/>
    <col min="2055" max="2055" width="9.6640625" style="332" customWidth="1"/>
    <col min="2056" max="2057" width="8.5" style="332" customWidth="1"/>
    <col min="2058" max="2058" width="9.33203125" style="332" customWidth="1"/>
    <col min="2059" max="2059" width="9.83203125" style="332" customWidth="1"/>
    <col min="2060" max="2060" width="8.33203125" style="332" customWidth="1"/>
    <col min="2061" max="2062" width="11.5" style="332" customWidth="1"/>
    <col min="2063" max="2304" width="9.1640625" style="332"/>
    <col min="2305" max="2305" width="5.6640625" style="332" customWidth="1"/>
    <col min="2306" max="2306" width="40.83203125" style="332" customWidth="1"/>
    <col min="2307" max="2307" width="10.83203125" style="332" customWidth="1"/>
    <col min="2308" max="2308" width="10.5" style="332" customWidth="1"/>
    <col min="2309" max="2309" width="10.83203125" style="332" customWidth="1"/>
    <col min="2310" max="2310" width="7.6640625" style="332" customWidth="1"/>
    <col min="2311" max="2311" width="9.6640625" style="332" customWidth="1"/>
    <col min="2312" max="2313" width="8.5" style="332" customWidth="1"/>
    <col min="2314" max="2314" width="9.33203125" style="332" customWidth="1"/>
    <col min="2315" max="2315" width="9.83203125" style="332" customWidth="1"/>
    <col min="2316" max="2316" width="8.33203125" style="332" customWidth="1"/>
    <col min="2317" max="2318" width="11.5" style="332" customWidth="1"/>
    <col min="2319" max="2560" width="9.1640625" style="332"/>
    <col min="2561" max="2561" width="5.6640625" style="332" customWidth="1"/>
    <col min="2562" max="2562" width="40.83203125" style="332" customWidth="1"/>
    <col min="2563" max="2563" width="10.83203125" style="332" customWidth="1"/>
    <col min="2564" max="2564" width="10.5" style="332" customWidth="1"/>
    <col min="2565" max="2565" width="10.83203125" style="332" customWidth="1"/>
    <col min="2566" max="2566" width="7.6640625" style="332" customWidth="1"/>
    <col min="2567" max="2567" width="9.6640625" style="332" customWidth="1"/>
    <col min="2568" max="2569" width="8.5" style="332" customWidth="1"/>
    <col min="2570" max="2570" width="9.33203125" style="332" customWidth="1"/>
    <col min="2571" max="2571" width="9.83203125" style="332" customWidth="1"/>
    <col min="2572" max="2572" width="8.33203125" style="332" customWidth="1"/>
    <col min="2573" max="2574" width="11.5" style="332" customWidth="1"/>
    <col min="2575" max="2816" width="9.1640625" style="332"/>
    <col min="2817" max="2817" width="5.6640625" style="332" customWidth="1"/>
    <col min="2818" max="2818" width="40.83203125" style="332" customWidth="1"/>
    <col min="2819" max="2819" width="10.83203125" style="332" customWidth="1"/>
    <col min="2820" max="2820" width="10.5" style="332" customWidth="1"/>
    <col min="2821" max="2821" width="10.83203125" style="332" customWidth="1"/>
    <col min="2822" max="2822" width="7.6640625" style="332" customWidth="1"/>
    <col min="2823" max="2823" width="9.6640625" style="332" customWidth="1"/>
    <col min="2824" max="2825" width="8.5" style="332" customWidth="1"/>
    <col min="2826" max="2826" width="9.33203125" style="332" customWidth="1"/>
    <col min="2827" max="2827" width="9.83203125" style="332" customWidth="1"/>
    <col min="2828" max="2828" width="8.33203125" style="332" customWidth="1"/>
    <col min="2829" max="2830" width="11.5" style="332" customWidth="1"/>
    <col min="2831" max="3072" width="9.1640625" style="332"/>
    <col min="3073" max="3073" width="5.6640625" style="332" customWidth="1"/>
    <col min="3074" max="3074" width="40.83203125" style="332" customWidth="1"/>
    <col min="3075" max="3075" width="10.83203125" style="332" customWidth="1"/>
    <col min="3076" max="3076" width="10.5" style="332" customWidth="1"/>
    <col min="3077" max="3077" width="10.83203125" style="332" customWidth="1"/>
    <col min="3078" max="3078" width="7.6640625" style="332" customWidth="1"/>
    <col min="3079" max="3079" width="9.6640625" style="332" customWidth="1"/>
    <col min="3080" max="3081" width="8.5" style="332" customWidth="1"/>
    <col min="3082" max="3082" width="9.33203125" style="332" customWidth="1"/>
    <col min="3083" max="3083" width="9.83203125" style="332" customWidth="1"/>
    <col min="3084" max="3084" width="8.33203125" style="332" customWidth="1"/>
    <col min="3085" max="3086" width="11.5" style="332" customWidth="1"/>
    <col min="3087" max="3328" width="9.1640625" style="332"/>
    <col min="3329" max="3329" width="5.6640625" style="332" customWidth="1"/>
    <col min="3330" max="3330" width="40.83203125" style="332" customWidth="1"/>
    <col min="3331" max="3331" width="10.83203125" style="332" customWidth="1"/>
    <col min="3332" max="3332" width="10.5" style="332" customWidth="1"/>
    <col min="3333" max="3333" width="10.83203125" style="332" customWidth="1"/>
    <col min="3334" max="3334" width="7.6640625" style="332" customWidth="1"/>
    <col min="3335" max="3335" width="9.6640625" style="332" customWidth="1"/>
    <col min="3336" max="3337" width="8.5" style="332" customWidth="1"/>
    <col min="3338" max="3338" width="9.33203125" style="332" customWidth="1"/>
    <col min="3339" max="3339" width="9.83203125" style="332" customWidth="1"/>
    <col min="3340" max="3340" width="8.33203125" style="332" customWidth="1"/>
    <col min="3341" max="3342" width="11.5" style="332" customWidth="1"/>
    <col min="3343" max="3584" width="9.1640625" style="332"/>
    <col min="3585" max="3585" width="5.6640625" style="332" customWidth="1"/>
    <col min="3586" max="3586" width="40.83203125" style="332" customWidth="1"/>
    <col min="3587" max="3587" width="10.83203125" style="332" customWidth="1"/>
    <col min="3588" max="3588" width="10.5" style="332" customWidth="1"/>
    <col min="3589" max="3589" width="10.83203125" style="332" customWidth="1"/>
    <col min="3590" max="3590" width="7.6640625" style="332" customWidth="1"/>
    <col min="3591" max="3591" width="9.6640625" style="332" customWidth="1"/>
    <col min="3592" max="3593" width="8.5" style="332" customWidth="1"/>
    <col min="3594" max="3594" width="9.33203125" style="332" customWidth="1"/>
    <col min="3595" max="3595" width="9.83203125" style="332" customWidth="1"/>
    <col min="3596" max="3596" width="8.33203125" style="332" customWidth="1"/>
    <col min="3597" max="3598" width="11.5" style="332" customWidth="1"/>
    <col min="3599" max="3840" width="9.1640625" style="332"/>
    <col min="3841" max="3841" width="5.6640625" style="332" customWidth="1"/>
    <col min="3842" max="3842" width="40.83203125" style="332" customWidth="1"/>
    <col min="3843" max="3843" width="10.83203125" style="332" customWidth="1"/>
    <col min="3844" max="3844" width="10.5" style="332" customWidth="1"/>
    <col min="3845" max="3845" width="10.83203125" style="332" customWidth="1"/>
    <col min="3846" max="3846" width="7.6640625" style="332" customWidth="1"/>
    <col min="3847" max="3847" width="9.6640625" style="332" customWidth="1"/>
    <col min="3848" max="3849" width="8.5" style="332" customWidth="1"/>
    <col min="3850" max="3850" width="9.33203125" style="332" customWidth="1"/>
    <col min="3851" max="3851" width="9.83203125" style="332" customWidth="1"/>
    <col min="3852" max="3852" width="8.33203125" style="332" customWidth="1"/>
    <col min="3853" max="3854" width="11.5" style="332" customWidth="1"/>
    <col min="3855" max="4096" width="9.1640625" style="332"/>
    <col min="4097" max="4097" width="5.6640625" style="332" customWidth="1"/>
    <col min="4098" max="4098" width="40.83203125" style="332" customWidth="1"/>
    <col min="4099" max="4099" width="10.83203125" style="332" customWidth="1"/>
    <col min="4100" max="4100" width="10.5" style="332" customWidth="1"/>
    <col min="4101" max="4101" width="10.83203125" style="332" customWidth="1"/>
    <col min="4102" max="4102" width="7.6640625" style="332" customWidth="1"/>
    <col min="4103" max="4103" width="9.6640625" style="332" customWidth="1"/>
    <col min="4104" max="4105" width="8.5" style="332" customWidth="1"/>
    <col min="4106" max="4106" width="9.33203125" style="332" customWidth="1"/>
    <col min="4107" max="4107" width="9.83203125" style="332" customWidth="1"/>
    <col min="4108" max="4108" width="8.33203125" style="332" customWidth="1"/>
    <col min="4109" max="4110" width="11.5" style="332" customWidth="1"/>
    <col min="4111" max="4352" width="9.1640625" style="332"/>
    <col min="4353" max="4353" width="5.6640625" style="332" customWidth="1"/>
    <col min="4354" max="4354" width="40.83203125" style="332" customWidth="1"/>
    <col min="4355" max="4355" width="10.83203125" style="332" customWidth="1"/>
    <col min="4356" max="4356" width="10.5" style="332" customWidth="1"/>
    <col min="4357" max="4357" width="10.83203125" style="332" customWidth="1"/>
    <col min="4358" max="4358" width="7.6640625" style="332" customWidth="1"/>
    <col min="4359" max="4359" width="9.6640625" style="332" customWidth="1"/>
    <col min="4360" max="4361" width="8.5" style="332" customWidth="1"/>
    <col min="4362" max="4362" width="9.33203125" style="332" customWidth="1"/>
    <col min="4363" max="4363" width="9.83203125" style="332" customWidth="1"/>
    <col min="4364" max="4364" width="8.33203125" style="332" customWidth="1"/>
    <col min="4365" max="4366" width="11.5" style="332" customWidth="1"/>
    <col min="4367" max="4608" width="9.1640625" style="332"/>
    <col min="4609" max="4609" width="5.6640625" style="332" customWidth="1"/>
    <col min="4610" max="4610" width="40.83203125" style="332" customWidth="1"/>
    <col min="4611" max="4611" width="10.83203125" style="332" customWidth="1"/>
    <col min="4612" max="4612" width="10.5" style="332" customWidth="1"/>
    <col min="4613" max="4613" width="10.83203125" style="332" customWidth="1"/>
    <col min="4614" max="4614" width="7.6640625" style="332" customWidth="1"/>
    <col min="4615" max="4615" width="9.6640625" style="332" customWidth="1"/>
    <col min="4616" max="4617" width="8.5" style="332" customWidth="1"/>
    <col min="4618" max="4618" width="9.33203125" style="332" customWidth="1"/>
    <col min="4619" max="4619" width="9.83203125" style="332" customWidth="1"/>
    <col min="4620" max="4620" width="8.33203125" style="332" customWidth="1"/>
    <col min="4621" max="4622" width="11.5" style="332" customWidth="1"/>
    <col min="4623" max="4864" width="9.1640625" style="332"/>
    <col min="4865" max="4865" width="5.6640625" style="332" customWidth="1"/>
    <col min="4866" max="4866" width="40.83203125" style="332" customWidth="1"/>
    <col min="4867" max="4867" width="10.83203125" style="332" customWidth="1"/>
    <col min="4868" max="4868" width="10.5" style="332" customWidth="1"/>
    <col min="4869" max="4869" width="10.83203125" style="332" customWidth="1"/>
    <col min="4870" max="4870" width="7.6640625" style="332" customWidth="1"/>
    <col min="4871" max="4871" width="9.6640625" style="332" customWidth="1"/>
    <col min="4872" max="4873" width="8.5" style="332" customWidth="1"/>
    <col min="4874" max="4874" width="9.33203125" style="332" customWidth="1"/>
    <col min="4875" max="4875" width="9.83203125" style="332" customWidth="1"/>
    <col min="4876" max="4876" width="8.33203125" style="332" customWidth="1"/>
    <col min="4877" max="4878" width="11.5" style="332" customWidth="1"/>
    <col min="4879" max="5120" width="9.1640625" style="332"/>
    <col min="5121" max="5121" width="5.6640625" style="332" customWidth="1"/>
    <col min="5122" max="5122" width="40.83203125" style="332" customWidth="1"/>
    <col min="5123" max="5123" width="10.83203125" style="332" customWidth="1"/>
    <col min="5124" max="5124" width="10.5" style="332" customWidth="1"/>
    <col min="5125" max="5125" width="10.83203125" style="332" customWidth="1"/>
    <col min="5126" max="5126" width="7.6640625" style="332" customWidth="1"/>
    <col min="5127" max="5127" width="9.6640625" style="332" customWidth="1"/>
    <col min="5128" max="5129" width="8.5" style="332" customWidth="1"/>
    <col min="5130" max="5130" width="9.33203125" style="332" customWidth="1"/>
    <col min="5131" max="5131" width="9.83203125" style="332" customWidth="1"/>
    <col min="5132" max="5132" width="8.33203125" style="332" customWidth="1"/>
    <col min="5133" max="5134" width="11.5" style="332" customWidth="1"/>
    <col min="5135" max="5376" width="9.1640625" style="332"/>
    <col min="5377" max="5377" width="5.6640625" style="332" customWidth="1"/>
    <col min="5378" max="5378" width="40.83203125" style="332" customWidth="1"/>
    <col min="5379" max="5379" width="10.83203125" style="332" customWidth="1"/>
    <col min="5380" max="5380" width="10.5" style="332" customWidth="1"/>
    <col min="5381" max="5381" width="10.83203125" style="332" customWidth="1"/>
    <col min="5382" max="5382" width="7.6640625" style="332" customWidth="1"/>
    <col min="5383" max="5383" width="9.6640625" style="332" customWidth="1"/>
    <col min="5384" max="5385" width="8.5" style="332" customWidth="1"/>
    <col min="5386" max="5386" width="9.33203125" style="332" customWidth="1"/>
    <col min="5387" max="5387" width="9.83203125" style="332" customWidth="1"/>
    <col min="5388" max="5388" width="8.33203125" style="332" customWidth="1"/>
    <col min="5389" max="5390" width="11.5" style="332" customWidth="1"/>
    <col min="5391" max="5632" width="9.1640625" style="332"/>
    <col min="5633" max="5633" width="5.6640625" style="332" customWidth="1"/>
    <col min="5634" max="5634" width="40.83203125" style="332" customWidth="1"/>
    <col min="5635" max="5635" width="10.83203125" style="332" customWidth="1"/>
    <col min="5636" max="5636" width="10.5" style="332" customWidth="1"/>
    <col min="5637" max="5637" width="10.83203125" style="332" customWidth="1"/>
    <col min="5638" max="5638" width="7.6640625" style="332" customWidth="1"/>
    <col min="5639" max="5639" width="9.6640625" style="332" customWidth="1"/>
    <col min="5640" max="5641" width="8.5" style="332" customWidth="1"/>
    <col min="5642" max="5642" width="9.33203125" style="332" customWidth="1"/>
    <col min="5643" max="5643" width="9.83203125" style="332" customWidth="1"/>
    <col min="5644" max="5644" width="8.33203125" style="332" customWidth="1"/>
    <col min="5645" max="5646" width="11.5" style="332" customWidth="1"/>
    <col min="5647" max="5888" width="9.1640625" style="332"/>
    <col min="5889" max="5889" width="5.6640625" style="332" customWidth="1"/>
    <col min="5890" max="5890" width="40.83203125" style="332" customWidth="1"/>
    <col min="5891" max="5891" width="10.83203125" style="332" customWidth="1"/>
    <col min="5892" max="5892" width="10.5" style="332" customWidth="1"/>
    <col min="5893" max="5893" width="10.83203125" style="332" customWidth="1"/>
    <col min="5894" max="5894" width="7.6640625" style="332" customWidth="1"/>
    <col min="5895" max="5895" width="9.6640625" style="332" customWidth="1"/>
    <col min="5896" max="5897" width="8.5" style="332" customWidth="1"/>
    <col min="5898" max="5898" width="9.33203125" style="332" customWidth="1"/>
    <col min="5899" max="5899" width="9.83203125" style="332" customWidth="1"/>
    <col min="5900" max="5900" width="8.33203125" style="332" customWidth="1"/>
    <col min="5901" max="5902" width="11.5" style="332" customWidth="1"/>
    <col min="5903" max="6144" width="9.1640625" style="332"/>
    <col min="6145" max="6145" width="5.6640625" style="332" customWidth="1"/>
    <col min="6146" max="6146" width="40.83203125" style="332" customWidth="1"/>
    <col min="6147" max="6147" width="10.83203125" style="332" customWidth="1"/>
    <col min="6148" max="6148" width="10.5" style="332" customWidth="1"/>
    <col min="6149" max="6149" width="10.83203125" style="332" customWidth="1"/>
    <col min="6150" max="6150" width="7.6640625" style="332" customWidth="1"/>
    <col min="6151" max="6151" width="9.6640625" style="332" customWidth="1"/>
    <col min="6152" max="6153" width="8.5" style="332" customWidth="1"/>
    <col min="6154" max="6154" width="9.33203125" style="332" customWidth="1"/>
    <col min="6155" max="6155" width="9.83203125" style="332" customWidth="1"/>
    <col min="6156" max="6156" width="8.33203125" style="332" customWidth="1"/>
    <col min="6157" max="6158" width="11.5" style="332" customWidth="1"/>
    <col min="6159" max="6400" width="9.1640625" style="332"/>
    <col min="6401" max="6401" width="5.6640625" style="332" customWidth="1"/>
    <col min="6402" max="6402" width="40.83203125" style="332" customWidth="1"/>
    <col min="6403" max="6403" width="10.83203125" style="332" customWidth="1"/>
    <col min="6404" max="6404" width="10.5" style="332" customWidth="1"/>
    <col min="6405" max="6405" width="10.83203125" style="332" customWidth="1"/>
    <col min="6406" max="6406" width="7.6640625" style="332" customWidth="1"/>
    <col min="6407" max="6407" width="9.6640625" style="332" customWidth="1"/>
    <col min="6408" max="6409" width="8.5" style="332" customWidth="1"/>
    <col min="6410" max="6410" width="9.33203125" style="332" customWidth="1"/>
    <col min="6411" max="6411" width="9.83203125" style="332" customWidth="1"/>
    <col min="6412" max="6412" width="8.33203125" style="332" customWidth="1"/>
    <col min="6413" max="6414" width="11.5" style="332" customWidth="1"/>
    <col min="6415" max="6656" width="9.1640625" style="332"/>
    <col min="6657" max="6657" width="5.6640625" style="332" customWidth="1"/>
    <col min="6658" max="6658" width="40.83203125" style="332" customWidth="1"/>
    <col min="6659" max="6659" width="10.83203125" style="332" customWidth="1"/>
    <col min="6660" max="6660" width="10.5" style="332" customWidth="1"/>
    <col min="6661" max="6661" width="10.83203125" style="332" customWidth="1"/>
    <col min="6662" max="6662" width="7.6640625" style="332" customWidth="1"/>
    <col min="6663" max="6663" width="9.6640625" style="332" customWidth="1"/>
    <col min="6664" max="6665" width="8.5" style="332" customWidth="1"/>
    <col min="6666" max="6666" width="9.33203125" style="332" customWidth="1"/>
    <col min="6667" max="6667" width="9.83203125" style="332" customWidth="1"/>
    <col min="6668" max="6668" width="8.33203125" style="332" customWidth="1"/>
    <col min="6669" max="6670" width="11.5" style="332" customWidth="1"/>
    <col min="6671" max="6912" width="9.1640625" style="332"/>
    <col min="6913" max="6913" width="5.6640625" style="332" customWidth="1"/>
    <col min="6914" max="6914" width="40.83203125" style="332" customWidth="1"/>
    <col min="6915" max="6915" width="10.83203125" style="332" customWidth="1"/>
    <col min="6916" max="6916" width="10.5" style="332" customWidth="1"/>
    <col min="6917" max="6917" width="10.83203125" style="332" customWidth="1"/>
    <col min="6918" max="6918" width="7.6640625" style="332" customWidth="1"/>
    <col min="6919" max="6919" width="9.6640625" style="332" customWidth="1"/>
    <col min="6920" max="6921" width="8.5" style="332" customWidth="1"/>
    <col min="6922" max="6922" width="9.33203125" style="332" customWidth="1"/>
    <col min="6923" max="6923" width="9.83203125" style="332" customWidth="1"/>
    <col min="6924" max="6924" width="8.33203125" style="332" customWidth="1"/>
    <col min="6925" max="6926" width="11.5" style="332" customWidth="1"/>
    <col min="6927" max="7168" width="9.1640625" style="332"/>
    <col min="7169" max="7169" width="5.6640625" style="332" customWidth="1"/>
    <col min="7170" max="7170" width="40.83203125" style="332" customWidth="1"/>
    <col min="7171" max="7171" width="10.83203125" style="332" customWidth="1"/>
    <col min="7172" max="7172" width="10.5" style="332" customWidth="1"/>
    <col min="7173" max="7173" width="10.83203125" style="332" customWidth="1"/>
    <col min="7174" max="7174" width="7.6640625" style="332" customWidth="1"/>
    <col min="7175" max="7175" width="9.6640625" style="332" customWidth="1"/>
    <col min="7176" max="7177" width="8.5" style="332" customWidth="1"/>
    <col min="7178" max="7178" width="9.33203125" style="332" customWidth="1"/>
    <col min="7179" max="7179" width="9.83203125" style="332" customWidth="1"/>
    <col min="7180" max="7180" width="8.33203125" style="332" customWidth="1"/>
    <col min="7181" max="7182" width="11.5" style="332" customWidth="1"/>
    <col min="7183" max="7424" width="9.1640625" style="332"/>
    <col min="7425" max="7425" width="5.6640625" style="332" customWidth="1"/>
    <col min="7426" max="7426" width="40.83203125" style="332" customWidth="1"/>
    <col min="7427" max="7427" width="10.83203125" style="332" customWidth="1"/>
    <col min="7428" max="7428" width="10.5" style="332" customWidth="1"/>
    <col min="7429" max="7429" width="10.83203125" style="332" customWidth="1"/>
    <col min="7430" max="7430" width="7.6640625" style="332" customWidth="1"/>
    <col min="7431" max="7431" width="9.6640625" style="332" customWidth="1"/>
    <col min="7432" max="7433" width="8.5" style="332" customWidth="1"/>
    <col min="7434" max="7434" width="9.33203125" style="332" customWidth="1"/>
    <col min="7435" max="7435" width="9.83203125" style="332" customWidth="1"/>
    <col min="7436" max="7436" width="8.33203125" style="332" customWidth="1"/>
    <col min="7437" max="7438" width="11.5" style="332" customWidth="1"/>
    <col min="7439" max="7680" width="9.1640625" style="332"/>
    <col min="7681" max="7681" width="5.6640625" style="332" customWidth="1"/>
    <col min="7682" max="7682" width="40.83203125" style="332" customWidth="1"/>
    <col min="7683" max="7683" width="10.83203125" style="332" customWidth="1"/>
    <col min="7684" max="7684" width="10.5" style="332" customWidth="1"/>
    <col min="7685" max="7685" width="10.83203125" style="332" customWidth="1"/>
    <col min="7686" max="7686" width="7.6640625" style="332" customWidth="1"/>
    <col min="7687" max="7687" width="9.6640625" style="332" customWidth="1"/>
    <col min="7688" max="7689" width="8.5" style="332" customWidth="1"/>
    <col min="7690" max="7690" width="9.33203125" style="332" customWidth="1"/>
    <col min="7691" max="7691" width="9.83203125" style="332" customWidth="1"/>
    <col min="7692" max="7692" width="8.33203125" style="332" customWidth="1"/>
    <col min="7693" max="7694" width="11.5" style="332" customWidth="1"/>
    <col min="7695" max="7936" width="9.1640625" style="332"/>
    <col min="7937" max="7937" width="5.6640625" style="332" customWidth="1"/>
    <col min="7938" max="7938" width="40.83203125" style="332" customWidth="1"/>
    <col min="7939" max="7939" width="10.83203125" style="332" customWidth="1"/>
    <col min="7940" max="7940" width="10.5" style="332" customWidth="1"/>
    <col min="7941" max="7941" width="10.83203125" style="332" customWidth="1"/>
    <col min="7942" max="7942" width="7.6640625" style="332" customWidth="1"/>
    <col min="7943" max="7943" width="9.6640625" style="332" customWidth="1"/>
    <col min="7944" max="7945" width="8.5" style="332" customWidth="1"/>
    <col min="7946" max="7946" width="9.33203125" style="332" customWidth="1"/>
    <col min="7947" max="7947" width="9.83203125" style="332" customWidth="1"/>
    <col min="7948" max="7948" width="8.33203125" style="332" customWidth="1"/>
    <col min="7949" max="7950" width="11.5" style="332" customWidth="1"/>
    <col min="7951" max="8192" width="9.1640625" style="332"/>
    <col min="8193" max="8193" width="5.6640625" style="332" customWidth="1"/>
    <col min="8194" max="8194" width="40.83203125" style="332" customWidth="1"/>
    <col min="8195" max="8195" width="10.83203125" style="332" customWidth="1"/>
    <col min="8196" max="8196" width="10.5" style="332" customWidth="1"/>
    <col min="8197" max="8197" width="10.83203125" style="332" customWidth="1"/>
    <col min="8198" max="8198" width="7.6640625" style="332" customWidth="1"/>
    <col min="8199" max="8199" width="9.6640625" style="332" customWidth="1"/>
    <col min="8200" max="8201" width="8.5" style="332" customWidth="1"/>
    <col min="8202" max="8202" width="9.33203125" style="332" customWidth="1"/>
    <col min="8203" max="8203" width="9.83203125" style="332" customWidth="1"/>
    <col min="8204" max="8204" width="8.33203125" style="332" customWidth="1"/>
    <col min="8205" max="8206" width="11.5" style="332" customWidth="1"/>
    <col min="8207" max="8448" width="9.1640625" style="332"/>
    <col min="8449" max="8449" width="5.6640625" style="332" customWidth="1"/>
    <col min="8450" max="8450" width="40.83203125" style="332" customWidth="1"/>
    <col min="8451" max="8451" width="10.83203125" style="332" customWidth="1"/>
    <col min="8452" max="8452" width="10.5" style="332" customWidth="1"/>
    <col min="8453" max="8453" width="10.83203125" style="332" customWidth="1"/>
    <col min="8454" max="8454" width="7.6640625" style="332" customWidth="1"/>
    <col min="8455" max="8455" width="9.6640625" style="332" customWidth="1"/>
    <col min="8456" max="8457" width="8.5" style="332" customWidth="1"/>
    <col min="8458" max="8458" width="9.33203125" style="332" customWidth="1"/>
    <col min="8459" max="8459" width="9.83203125" style="332" customWidth="1"/>
    <col min="8460" max="8460" width="8.33203125" style="332" customWidth="1"/>
    <col min="8461" max="8462" width="11.5" style="332" customWidth="1"/>
    <col min="8463" max="8704" width="9.1640625" style="332"/>
    <col min="8705" max="8705" width="5.6640625" style="332" customWidth="1"/>
    <col min="8706" max="8706" width="40.83203125" style="332" customWidth="1"/>
    <col min="8707" max="8707" width="10.83203125" style="332" customWidth="1"/>
    <col min="8708" max="8708" width="10.5" style="332" customWidth="1"/>
    <col min="8709" max="8709" width="10.83203125" style="332" customWidth="1"/>
    <col min="8710" max="8710" width="7.6640625" style="332" customWidth="1"/>
    <col min="8711" max="8711" width="9.6640625" style="332" customWidth="1"/>
    <col min="8712" max="8713" width="8.5" style="332" customWidth="1"/>
    <col min="8714" max="8714" width="9.33203125" style="332" customWidth="1"/>
    <col min="8715" max="8715" width="9.83203125" style="332" customWidth="1"/>
    <col min="8716" max="8716" width="8.33203125" style="332" customWidth="1"/>
    <col min="8717" max="8718" width="11.5" style="332" customWidth="1"/>
    <col min="8719" max="8960" width="9.1640625" style="332"/>
    <col min="8961" max="8961" width="5.6640625" style="332" customWidth="1"/>
    <col min="8962" max="8962" width="40.83203125" style="332" customWidth="1"/>
    <col min="8963" max="8963" width="10.83203125" style="332" customWidth="1"/>
    <col min="8964" max="8964" width="10.5" style="332" customWidth="1"/>
    <col min="8965" max="8965" width="10.83203125" style="332" customWidth="1"/>
    <col min="8966" max="8966" width="7.6640625" style="332" customWidth="1"/>
    <col min="8967" max="8967" width="9.6640625" style="332" customWidth="1"/>
    <col min="8968" max="8969" width="8.5" style="332" customWidth="1"/>
    <col min="8970" max="8970" width="9.33203125" style="332" customWidth="1"/>
    <col min="8971" max="8971" width="9.83203125" style="332" customWidth="1"/>
    <col min="8972" max="8972" width="8.33203125" style="332" customWidth="1"/>
    <col min="8973" max="8974" width="11.5" style="332" customWidth="1"/>
    <col min="8975" max="9216" width="9.1640625" style="332"/>
    <col min="9217" max="9217" width="5.6640625" style="332" customWidth="1"/>
    <col min="9218" max="9218" width="40.83203125" style="332" customWidth="1"/>
    <col min="9219" max="9219" width="10.83203125" style="332" customWidth="1"/>
    <col min="9220" max="9220" width="10.5" style="332" customWidth="1"/>
    <col min="9221" max="9221" width="10.83203125" style="332" customWidth="1"/>
    <col min="9222" max="9222" width="7.6640625" style="332" customWidth="1"/>
    <col min="9223" max="9223" width="9.6640625" style="332" customWidth="1"/>
    <col min="9224" max="9225" width="8.5" style="332" customWidth="1"/>
    <col min="9226" max="9226" width="9.33203125" style="332" customWidth="1"/>
    <col min="9227" max="9227" width="9.83203125" style="332" customWidth="1"/>
    <col min="9228" max="9228" width="8.33203125" style="332" customWidth="1"/>
    <col min="9229" max="9230" width="11.5" style="332" customWidth="1"/>
    <col min="9231" max="9472" width="9.1640625" style="332"/>
    <col min="9473" max="9473" width="5.6640625" style="332" customWidth="1"/>
    <col min="9474" max="9474" width="40.83203125" style="332" customWidth="1"/>
    <col min="9475" max="9475" width="10.83203125" style="332" customWidth="1"/>
    <col min="9476" max="9476" width="10.5" style="332" customWidth="1"/>
    <col min="9477" max="9477" width="10.83203125" style="332" customWidth="1"/>
    <col min="9478" max="9478" width="7.6640625" style="332" customWidth="1"/>
    <col min="9479" max="9479" width="9.6640625" style="332" customWidth="1"/>
    <col min="9480" max="9481" width="8.5" style="332" customWidth="1"/>
    <col min="9482" max="9482" width="9.33203125" style="332" customWidth="1"/>
    <col min="9483" max="9483" width="9.83203125" style="332" customWidth="1"/>
    <col min="9484" max="9484" width="8.33203125" style="332" customWidth="1"/>
    <col min="9485" max="9486" width="11.5" style="332" customWidth="1"/>
    <col min="9487" max="9728" width="9.1640625" style="332"/>
    <col min="9729" max="9729" width="5.6640625" style="332" customWidth="1"/>
    <col min="9730" max="9730" width="40.83203125" style="332" customWidth="1"/>
    <col min="9731" max="9731" width="10.83203125" style="332" customWidth="1"/>
    <col min="9732" max="9732" width="10.5" style="332" customWidth="1"/>
    <col min="9733" max="9733" width="10.83203125" style="332" customWidth="1"/>
    <col min="9734" max="9734" width="7.6640625" style="332" customWidth="1"/>
    <col min="9735" max="9735" width="9.6640625" style="332" customWidth="1"/>
    <col min="9736" max="9737" width="8.5" style="332" customWidth="1"/>
    <col min="9738" max="9738" width="9.33203125" style="332" customWidth="1"/>
    <col min="9739" max="9739" width="9.83203125" style="332" customWidth="1"/>
    <col min="9740" max="9740" width="8.33203125" style="332" customWidth="1"/>
    <col min="9741" max="9742" width="11.5" style="332" customWidth="1"/>
    <col min="9743" max="9984" width="9.1640625" style="332"/>
    <col min="9985" max="9985" width="5.6640625" style="332" customWidth="1"/>
    <col min="9986" max="9986" width="40.83203125" style="332" customWidth="1"/>
    <col min="9987" max="9987" width="10.83203125" style="332" customWidth="1"/>
    <col min="9988" max="9988" width="10.5" style="332" customWidth="1"/>
    <col min="9989" max="9989" width="10.83203125" style="332" customWidth="1"/>
    <col min="9990" max="9990" width="7.6640625" style="332" customWidth="1"/>
    <col min="9991" max="9991" width="9.6640625" style="332" customWidth="1"/>
    <col min="9992" max="9993" width="8.5" style="332" customWidth="1"/>
    <col min="9994" max="9994" width="9.33203125" style="332" customWidth="1"/>
    <col min="9995" max="9995" width="9.83203125" style="332" customWidth="1"/>
    <col min="9996" max="9996" width="8.33203125" style="332" customWidth="1"/>
    <col min="9997" max="9998" width="11.5" style="332" customWidth="1"/>
    <col min="9999" max="10240" width="9.1640625" style="332"/>
    <col min="10241" max="10241" width="5.6640625" style="332" customWidth="1"/>
    <col min="10242" max="10242" width="40.83203125" style="332" customWidth="1"/>
    <col min="10243" max="10243" width="10.83203125" style="332" customWidth="1"/>
    <col min="10244" max="10244" width="10.5" style="332" customWidth="1"/>
    <col min="10245" max="10245" width="10.83203125" style="332" customWidth="1"/>
    <col min="10246" max="10246" width="7.6640625" style="332" customWidth="1"/>
    <col min="10247" max="10247" width="9.6640625" style="332" customWidth="1"/>
    <col min="10248" max="10249" width="8.5" style="332" customWidth="1"/>
    <col min="10250" max="10250" width="9.33203125" style="332" customWidth="1"/>
    <col min="10251" max="10251" width="9.83203125" style="332" customWidth="1"/>
    <col min="10252" max="10252" width="8.33203125" style="332" customWidth="1"/>
    <col min="10253" max="10254" width="11.5" style="332" customWidth="1"/>
    <col min="10255" max="10496" width="9.1640625" style="332"/>
    <col min="10497" max="10497" width="5.6640625" style="332" customWidth="1"/>
    <col min="10498" max="10498" width="40.83203125" style="332" customWidth="1"/>
    <col min="10499" max="10499" width="10.83203125" style="332" customWidth="1"/>
    <col min="10500" max="10500" width="10.5" style="332" customWidth="1"/>
    <col min="10501" max="10501" width="10.83203125" style="332" customWidth="1"/>
    <col min="10502" max="10502" width="7.6640625" style="332" customWidth="1"/>
    <col min="10503" max="10503" width="9.6640625" style="332" customWidth="1"/>
    <col min="10504" max="10505" width="8.5" style="332" customWidth="1"/>
    <col min="10506" max="10506" width="9.33203125" style="332" customWidth="1"/>
    <col min="10507" max="10507" width="9.83203125" style="332" customWidth="1"/>
    <col min="10508" max="10508" width="8.33203125" style="332" customWidth="1"/>
    <col min="10509" max="10510" width="11.5" style="332" customWidth="1"/>
    <col min="10511" max="10752" width="9.1640625" style="332"/>
    <col min="10753" max="10753" width="5.6640625" style="332" customWidth="1"/>
    <col min="10754" max="10754" width="40.83203125" style="332" customWidth="1"/>
    <col min="10755" max="10755" width="10.83203125" style="332" customWidth="1"/>
    <col min="10756" max="10756" width="10.5" style="332" customWidth="1"/>
    <col min="10757" max="10757" width="10.83203125" style="332" customWidth="1"/>
    <col min="10758" max="10758" width="7.6640625" style="332" customWidth="1"/>
    <col min="10759" max="10759" width="9.6640625" style="332" customWidth="1"/>
    <col min="10760" max="10761" width="8.5" style="332" customWidth="1"/>
    <col min="10762" max="10762" width="9.33203125" style="332" customWidth="1"/>
    <col min="10763" max="10763" width="9.83203125" style="332" customWidth="1"/>
    <col min="10764" max="10764" width="8.33203125" style="332" customWidth="1"/>
    <col min="10765" max="10766" width="11.5" style="332" customWidth="1"/>
    <col min="10767" max="11008" width="9.1640625" style="332"/>
    <col min="11009" max="11009" width="5.6640625" style="332" customWidth="1"/>
    <col min="11010" max="11010" width="40.83203125" style="332" customWidth="1"/>
    <col min="11011" max="11011" width="10.83203125" style="332" customWidth="1"/>
    <col min="11012" max="11012" width="10.5" style="332" customWidth="1"/>
    <col min="11013" max="11013" width="10.83203125" style="332" customWidth="1"/>
    <col min="11014" max="11014" width="7.6640625" style="332" customWidth="1"/>
    <col min="11015" max="11015" width="9.6640625" style="332" customWidth="1"/>
    <col min="11016" max="11017" width="8.5" style="332" customWidth="1"/>
    <col min="11018" max="11018" width="9.33203125" style="332" customWidth="1"/>
    <col min="11019" max="11019" width="9.83203125" style="332" customWidth="1"/>
    <col min="11020" max="11020" width="8.33203125" style="332" customWidth="1"/>
    <col min="11021" max="11022" width="11.5" style="332" customWidth="1"/>
    <col min="11023" max="11264" width="9.1640625" style="332"/>
    <col min="11265" max="11265" width="5.6640625" style="332" customWidth="1"/>
    <col min="11266" max="11266" width="40.83203125" style="332" customWidth="1"/>
    <col min="11267" max="11267" width="10.83203125" style="332" customWidth="1"/>
    <col min="11268" max="11268" width="10.5" style="332" customWidth="1"/>
    <col min="11269" max="11269" width="10.83203125" style="332" customWidth="1"/>
    <col min="11270" max="11270" width="7.6640625" style="332" customWidth="1"/>
    <col min="11271" max="11271" width="9.6640625" style="332" customWidth="1"/>
    <col min="11272" max="11273" width="8.5" style="332" customWidth="1"/>
    <col min="11274" max="11274" width="9.33203125" style="332" customWidth="1"/>
    <col min="11275" max="11275" width="9.83203125" style="332" customWidth="1"/>
    <col min="11276" max="11276" width="8.33203125" style="332" customWidth="1"/>
    <col min="11277" max="11278" width="11.5" style="332" customWidth="1"/>
    <col min="11279" max="11520" width="9.1640625" style="332"/>
    <col min="11521" max="11521" width="5.6640625" style="332" customWidth="1"/>
    <col min="11522" max="11522" width="40.83203125" style="332" customWidth="1"/>
    <col min="11523" max="11523" width="10.83203125" style="332" customWidth="1"/>
    <col min="11524" max="11524" width="10.5" style="332" customWidth="1"/>
    <col min="11525" max="11525" width="10.83203125" style="332" customWidth="1"/>
    <col min="11526" max="11526" width="7.6640625" style="332" customWidth="1"/>
    <col min="11527" max="11527" width="9.6640625" style="332" customWidth="1"/>
    <col min="11528" max="11529" width="8.5" style="332" customWidth="1"/>
    <col min="11530" max="11530" width="9.33203125" style="332" customWidth="1"/>
    <col min="11531" max="11531" width="9.83203125" style="332" customWidth="1"/>
    <col min="11532" max="11532" width="8.33203125" style="332" customWidth="1"/>
    <col min="11533" max="11534" width="11.5" style="332" customWidth="1"/>
    <col min="11535" max="11776" width="9.1640625" style="332"/>
    <col min="11777" max="11777" width="5.6640625" style="332" customWidth="1"/>
    <col min="11778" max="11778" width="40.83203125" style="332" customWidth="1"/>
    <col min="11779" max="11779" width="10.83203125" style="332" customWidth="1"/>
    <col min="11780" max="11780" width="10.5" style="332" customWidth="1"/>
    <col min="11781" max="11781" width="10.83203125" style="332" customWidth="1"/>
    <col min="11782" max="11782" width="7.6640625" style="332" customWidth="1"/>
    <col min="11783" max="11783" width="9.6640625" style="332" customWidth="1"/>
    <col min="11784" max="11785" width="8.5" style="332" customWidth="1"/>
    <col min="11786" max="11786" width="9.33203125" style="332" customWidth="1"/>
    <col min="11787" max="11787" width="9.83203125" style="332" customWidth="1"/>
    <col min="11788" max="11788" width="8.33203125" style="332" customWidth="1"/>
    <col min="11789" max="11790" width="11.5" style="332" customWidth="1"/>
    <col min="11791" max="12032" width="9.1640625" style="332"/>
    <col min="12033" max="12033" width="5.6640625" style="332" customWidth="1"/>
    <col min="12034" max="12034" width="40.83203125" style="332" customWidth="1"/>
    <col min="12035" max="12035" width="10.83203125" style="332" customWidth="1"/>
    <col min="12036" max="12036" width="10.5" style="332" customWidth="1"/>
    <col min="12037" max="12037" width="10.83203125" style="332" customWidth="1"/>
    <col min="12038" max="12038" width="7.6640625" style="332" customWidth="1"/>
    <col min="12039" max="12039" width="9.6640625" style="332" customWidth="1"/>
    <col min="12040" max="12041" width="8.5" style="332" customWidth="1"/>
    <col min="12042" max="12042" width="9.33203125" style="332" customWidth="1"/>
    <col min="12043" max="12043" width="9.83203125" style="332" customWidth="1"/>
    <col min="12044" max="12044" width="8.33203125" style="332" customWidth="1"/>
    <col min="12045" max="12046" width="11.5" style="332" customWidth="1"/>
    <col min="12047" max="12288" width="9.1640625" style="332"/>
    <col min="12289" max="12289" width="5.6640625" style="332" customWidth="1"/>
    <col min="12290" max="12290" width="40.83203125" style="332" customWidth="1"/>
    <col min="12291" max="12291" width="10.83203125" style="332" customWidth="1"/>
    <col min="12292" max="12292" width="10.5" style="332" customWidth="1"/>
    <col min="12293" max="12293" width="10.83203125" style="332" customWidth="1"/>
    <col min="12294" max="12294" width="7.6640625" style="332" customWidth="1"/>
    <col min="12295" max="12295" width="9.6640625" style="332" customWidth="1"/>
    <col min="12296" max="12297" width="8.5" style="332" customWidth="1"/>
    <col min="12298" max="12298" width="9.33203125" style="332" customWidth="1"/>
    <col min="12299" max="12299" width="9.83203125" style="332" customWidth="1"/>
    <col min="12300" max="12300" width="8.33203125" style="332" customWidth="1"/>
    <col min="12301" max="12302" width="11.5" style="332" customWidth="1"/>
    <col min="12303" max="12544" width="9.1640625" style="332"/>
    <col min="12545" max="12545" width="5.6640625" style="332" customWidth="1"/>
    <col min="12546" max="12546" width="40.83203125" style="332" customWidth="1"/>
    <col min="12547" max="12547" width="10.83203125" style="332" customWidth="1"/>
    <col min="12548" max="12548" width="10.5" style="332" customWidth="1"/>
    <col min="12549" max="12549" width="10.83203125" style="332" customWidth="1"/>
    <col min="12550" max="12550" width="7.6640625" style="332" customWidth="1"/>
    <col min="12551" max="12551" width="9.6640625" style="332" customWidth="1"/>
    <col min="12552" max="12553" width="8.5" style="332" customWidth="1"/>
    <col min="12554" max="12554" width="9.33203125" style="332" customWidth="1"/>
    <col min="12555" max="12555" width="9.83203125" style="332" customWidth="1"/>
    <col min="12556" max="12556" width="8.33203125" style="332" customWidth="1"/>
    <col min="12557" max="12558" width="11.5" style="332" customWidth="1"/>
    <col min="12559" max="12800" width="9.1640625" style="332"/>
    <col min="12801" max="12801" width="5.6640625" style="332" customWidth="1"/>
    <col min="12802" max="12802" width="40.83203125" style="332" customWidth="1"/>
    <col min="12803" max="12803" width="10.83203125" style="332" customWidth="1"/>
    <col min="12804" max="12804" width="10.5" style="332" customWidth="1"/>
    <col min="12805" max="12805" width="10.83203125" style="332" customWidth="1"/>
    <col min="12806" max="12806" width="7.6640625" style="332" customWidth="1"/>
    <col min="12807" max="12807" width="9.6640625" style="332" customWidth="1"/>
    <col min="12808" max="12809" width="8.5" style="332" customWidth="1"/>
    <col min="12810" max="12810" width="9.33203125" style="332" customWidth="1"/>
    <col min="12811" max="12811" width="9.83203125" style="332" customWidth="1"/>
    <col min="12812" max="12812" width="8.33203125" style="332" customWidth="1"/>
    <col min="12813" max="12814" width="11.5" style="332" customWidth="1"/>
    <col min="12815" max="13056" width="9.1640625" style="332"/>
    <col min="13057" max="13057" width="5.6640625" style="332" customWidth="1"/>
    <col min="13058" max="13058" width="40.83203125" style="332" customWidth="1"/>
    <col min="13059" max="13059" width="10.83203125" style="332" customWidth="1"/>
    <col min="13060" max="13060" width="10.5" style="332" customWidth="1"/>
    <col min="13061" max="13061" width="10.83203125" style="332" customWidth="1"/>
    <col min="13062" max="13062" width="7.6640625" style="332" customWidth="1"/>
    <col min="13063" max="13063" width="9.6640625" style="332" customWidth="1"/>
    <col min="13064" max="13065" width="8.5" style="332" customWidth="1"/>
    <col min="13066" max="13066" width="9.33203125" style="332" customWidth="1"/>
    <col min="13067" max="13067" width="9.83203125" style="332" customWidth="1"/>
    <col min="13068" max="13068" width="8.33203125" style="332" customWidth="1"/>
    <col min="13069" max="13070" width="11.5" style="332" customWidth="1"/>
    <col min="13071" max="13312" width="9.1640625" style="332"/>
    <col min="13313" max="13313" width="5.6640625" style="332" customWidth="1"/>
    <col min="13314" max="13314" width="40.83203125" style="332" customWidth="1"/>
    <col min="13315" max="13315" width="10.83203125" style="332" customWidth="1"/>
    <col min="13316" max="13316" width="10.5" style="332" customWidth="1"/>
    <col min="13317" max="13317" width="10.83203125" style="332" customWidth="1"/>
    <col min="13318" max="13318" width="7.6640625" style="332" customWidth="1"/>
    <col min="13319" max="13319" width="9.6640625" style="332" customWidth="1"/>
    <col min="13320" max="13321" width="8.5" style="332" customWidth="1"/>
    <col min="13322" max="13322" width="9.33203125" style="332" customWidth="1"/>
    <col min="13323" max="13323" width="9.83203125" style="332" customWidth="1"/>
    <col min="13324" max="13324" width="8.33203125" style="332" customWidth="1"/>
    <col min="13325" max="13326" width="11.5" style="332" customWidth="1"/>
    <col min="13327" max="13568" width="9.1640625" style="332"/>
    <col min="13569" max="13569" width="5.6640625" style="332" customWidth="1"/>
    <col min="13570" max="13570" width="40.83203125" style="332" customWidth="1"/>
    <col min="13571" max="13571" width="10.83203125" style="332" customWidth="1"/>
    <col min="13572" max="13572" width="10.5" style="332" customWidth="1"/>
    <col min="13573" max="13573" width="10.83203125" style="332" customWidth="1"/>
    <col min="13574" max="13574" width="7.6640625" style="332" customWidth="1"/>
    <col min="13575" max="13575" width="9.6640625" style="332" customWidth="1"/>
    <col min="13576" max="13577" width="8.5" style="332" customWidth="1"/>
    <col min="13578" max="13578" width="9.33203125" style="332" customWidth="1"/>
    <col min="13579" max="13579" width="9.83203125" style="332" customWidth="1"/>
    <col min="13580" max="13580" width="8.33203125" style="332" customWidth="1"/>
    <col min="13581" max="13582" width="11.5" style="332" customWidth="1"/>
    <col min="13583" max="13824" width="9.1640625" style="332"/>
    <col min="13825" max="13825" width="5.6640625" style="332" customWidth="1"/>
    <col min="13826" max="13826" width="40.83203125" style="332" customWidth="1"/>
    <col min="13827" max="13827" width="10.83203125" style="332" customWidth="1"/>
    <col min="13828" max="13828" width="10.5" style="332" customWidth="1"/>
    <col min="13829" max="13829" width="10.83203125" style="332" customWidth="1"/>
    <col min="13830" max="13830" width="7.6640625" style="332" customWidth="1"/>
    <col min="13831" max="13831" width="9.6640625" style="332" customWidth="1"/>
    <col min="13832" max="13833" width="8.5" style="332" customWidth="1"/>
    <col min="13834" max="13834" width="9.33203125" style="332" customWidth="1"/>
    <col min="13835" max="13835" width="9.83203125" style="332" customWidth="1"/>
    <col min="13836" max="13836" width="8.33203125" style="332" customWidth="1"/>
    <col min="13837" max="13838" width="11.5" style="332" customWidth="1"/>
    <col min="13839" max="14080" width="9.1640625" style="332"/>
    <col min="14081" max="14081" width="5.6640625" style="332" customWidth="1"/>
    <col min="14082" max="14082" width="40.83203125" style="332" customWidth="1"/>
    <col min="14083" max="14083" width="10.83203125" style="332" customWidth="1"/>
    <col min="14084" max="14084" width="10.5" style="332" customWidth="1"/>
    <col min="14085" max="14085" width="10.83203125" style="332" customWidth="1"/>
    <col min="14086" max="14086" width="7.6640625" style="332" customWidth="1"/>
    <col min="14087" max="14087" width="9.6640625" style="332" customWidth="1"/>
    <col min="14088" max="14089" width="8.5" style="332" customWidth="1"/>
    <col min="14090" max="14090" width="9.33203125" style="332" customWidth="1"/>
    <col min="14091" max="14091" width="9.83203125" style="332" customWidth="1"/>
    <col min="14092" max="14092" width="8.33203125" style="332" customWidth="1"/>
    <col min="14093" max="14094" width="11.5" style="332" customWidth="1"/>
    <col min="14095" max="14336" width="9.1640625" style="332"/>
    <col min="14337" max="14337" width="5.6640625" style="332" customWidth="1"/>
    <col min="14338" max="14338" width="40.83203125" style="332" customWidth="1"/>
    <col min="14339" max="14339" width="10.83203125" style="332" customWidth="1"/>
    <col min="14340" max="14340" width="10.5" style="332" customWidth="1"/>
    <col min="14341" max="14341" width="10.83203125" style="332" customWidth="1"/>
    <col min="14342" max="14342" width="7.6640625" style="332" customWidth="1"/>
    <col min="14343" max="14343" width="9.6640625" style="332" customWidth="1"/>
    <col min="14344" max="14345" width="8.5" style="332" customWidth="1"/>
    <col min="14346" max="14346" width="9.33203125" style="332" customWidth="1"/>
    <col min="14347" max="14347" width="9.83203125" style="332" customWidth="1"/>
    <col min="14348" max="14348" width="8.33203125" style="332" customWidth="1"/>
    <col min="14349" max="14350" width="11.5" style="332" customWidth="1"/>
    <col min="14351" max="14592" width="9.1640625" style="332"/>
    <col min="14593" max="14593" width="5.6640625" style="332" customWidth="1"/>
    <col min="14594" max="14594" width="40.83203125" style="332" customWidth="1"/>
    <col min="14595" max="14595" width="10.83203125" style="332" customWidth="1"/>
    <col min="14596" max="14596" width="10.5" style="332" customWidth="1"/>
    <col min="14597" max="14597" width="10.83203125" style="332" customWidth="1"/>
    <col min="14598" max="14598" width="7.6640625" style="332" customWidth="1"/>
    <col min="14599" max="14599" width="9.6640625" style="332" customWidth="1"/>
    <col min="14600" max="14601" width="8.5" style="332" customWidth="1"/>
    <col min="14602" max="14602" width="9.33203125" style="332" customWidth="1"/>
    <col min="14603" max="14603" width="9.83203125" style="332" customWidth="1"/>
    <col min="14604" max="14604" width="8.33203125" style="332" customWidth="1"/>
    <col min="14605" max="14606" width="11.5" style="332" customWidth="1"/>
    <col min="14607" max="14848" width="9.1640625" style="332"/>
    <col min="14849" max="14849" width="5.6640625" style="332" customWidth="1"/>
    <col min="14850" max="14850" width="40.83203125" style="332" customWidth="1"/>
    <col min="14851" max="14851" width="10.83203125" style="332" customWidth="1"/>
    <col min="14852" max="14852" width="10.5" style="332" customWidth="1"/>
    <col min="14853" max="14853" width="10.83203125" style="332" customWidth="1"/>
    <col min="14854" max="14854" width="7.6640625" style="332" customWidth="1"/>
    <col min="14855" max="14855" width="9.6640625" style="332" customWidth="1"/>
    <col min="14856" max="14857" width="8.5" style="332" customWidth="1"/>
    <col min="14858" max="14858" width="9.33203125" style="332" customWidth="1"/>
    <col min="14859" max="14859" width="9.83203125" style="332" customWidth="1"/>
    <col min="14860" max="14860" width="8.33203125" style="332" customWidth="1"/>
    <col min="14861" max="14862" width="11.5" style="332" customWidth="1"/>
    <col min="14863" max="15104" width="9.1640625" style="332"/>
    <col min="15105" max="15105" width="5.6640625" style="332" customWidth="1"/>
    <col min="15106" max="15106" width="40.83203125" style="332" customWidth="1"/>
    <col min="15107" max="15107" width="10.83203125" style="332" customWidth="1"/>
    <col min="15108" max="15108" width="10.5" style="332" customWidth="1"/>
    <col min="15109" max="15109" width="10.83203125" style="332" customWidth="1"/>
    <col min="15110" max="15110" width="7.6640625" style="332" customWidth="1"/>
    <col min="15111" max="15111" width="9.6640625" style="332" customWidth="1"/>
    <col min="15112" max="15113" width="8.5" style="332" customWidth="1"/>
    <col min="15114" max="15114" width="9.33203125" style="332" customWidth="1"/>
    <col min="15115" max="15115" width="9.83203125" style="332" customWidth="1"/>
    <col min="15116" max="15116" width="8.33203125" style="332" customWidth="1"/>
    <col min="15117" max="15118" width="11.5" style="332" customWidth="1"/>
    <col min="15119" max="15360" width="9.1640625" style="332"/>
    <col min="15361" max="15361" width="5.6640625" style="332" customWidth="1"/>
    <col min="15362" max="15362" width="40.83203125" style="332" customWidth="1"/>
    <col min="15363" max="15363" width="10.83203125" style="332" customWidth="1"/>
    <col min="15364" max="15364" width="10.5" style="332" customWidth="1"/>
    <col min="15365" max="15365" width="10.83203125" style="332" customWidth="1"/>
    <col min="15366" max="15366" width="7.6640625" style="332" customWidth="1"/>
    <col min="15367" max="15367" width="9.6640625" style="332" customWidth="1"/>
    <col min="15368" max="15369" width="8.5" style="332" customWidth="1"/>
    <col min="15370" max="15370" width="9.33203125" style="332" customWidth="1"/>
    <col min="15371" max="15371" width="9.83203125" style="332" customWidth="1"/>
    <col min="15372" max="15372" width="8.33203125" style="332" customWidth="1"/>
    <col min="15373" max="15374" width="11.5" style="332" customWidth="1"/>
    <col min="15375" max="15616" width="9.1640625" style="332"/>
    <col min="15617" max="15617" width="5.6640625" style="332" customWidth="1"/>
    <col min="15618" max="15618" width="40.83203125" style="332" customWidth="1"/>
    <col min="15619" max="15619" width="10.83203125" style="332" customWidth="1"/>
    <col min="15620" max="15620" width="10.5" style="332" customWidth="1"/>
    <col min="15621" max="15621" width="10.83203125" style="332" customWidth="1"/>
    <col min="15622" max="15622" width="7.6640625" style="332" customWidth="1"/>
    <col min="15623" max="15623" width="9.6640625" style="332" customWidth="1"/>
    <col min="15624" max="15625" width="8.5" style="332" customWidth="1"/>
    <col min="15626" max="15626" width="9.33203125" style="332" customWidth="1"/>
    <col min="15627" max="15627" width="9.83203125" style="332" customWidth="1"/>
    <col min="15628" max="15628" width="8.33203125" style="332" customWidth="1"/>
    <col min="15629" max="15630" width="11.5" style="332" customWidth="1"/>
    <col min="15631" max="15872" width="9.1640625" style="332"/>
    <col min="15873" max="15873" width="5.6640625" style="332" customWidth="1"/>
    <col min="15874" max="15874" width="40.83203125" style="332" customWidth="1"/>
    <col min="15875" max="15875" width="10.83203125" style="332" customWidth="1"/>
    <col min="15876" max="15876" width="10.5" style="332" customWidth="1"/>
    <col min="15877" max="15877" width="10.83203125" style="332" customWidth="1"/>
    <col min="15878" max="15878" width="7.6640625" style="332" customWidth="1"/>
    <col min="15879" max="15879" width="9.6640625" style="332" customWidth="1"/>
    <col min="15880" max="15881" width="8.5" style="332" customWidth="1"/>
    <col min="15882" max="15882" width="9.33203125" style="332" customWidth="1"/>
    <col min="15883" max="15883" width="9.83203125" style="332" customWidth="1"/>
    <col min="15884" max="15884" width="8.33203125" style="332" customWidth="1"/>
    <col min="15885" max="15886" width="11.5" style="332" customWidth="1"/>
    <col min="15887" max="16128" width="9.1640625" style="332"/>
    <col min="16129" max="16129" width="5.6640625" style="332" customWidth="1"/>
    <col min="16130" max="16130" width="40.83203125" style="332" customWidth="1"/>
    <col min="16131" max="16131" width="10.83203125" style="332" customWidth="1"/>
    <col min="16132" max="16132" width="10.5" style="332" customWidth="1"/>
    <col min="16133" max="16133" width="10.83203125" style="332" customWidth="1"/>
    <col min="16134" max="16134" width="7.6640625" style="332" customWidth="1"/>
    <col min="16135" max="16135" width="9.6640625" style="332" customWidth="1"/>
    <col min="16136" max="16137" width="8.5" style="332" customWidth="1"/>
    <col min="16138" max="16138" width="9.33203125" style="332" customWidth="1"/>
    <col min="16139" max="16139" width="9.83203125" style="332" customWidth="1"/>
    <col min="16140" max="16140" width="8.33203125" style="332" customWidth="1"/>
    <col min="16141" max="16142" width="11.5" style="332" customWidth="1"/>
    <col min="16143" max="16384" width="9.1640625" style="332"/>
  </cols>
  <sheetData>
    <row r="1" spans="1:15" ht="18">
      <c r="A1" s="611" t="s">
        <v>378</v>
      </c>
      <c r="B1" s="611"/>
      <c r="C1" s="329"/>
      <c r="G1" s="331"/>
      <c r="H1" s="649" t="s">
        <v>441</v>
      </c>
      <c r="I1" s="649"/>
      <c r="J1" s="649"/>
      <c r="K1" s="649"/>
      <c r="L1" s="331"/>
    </row>
    <row r="2" spans="1:15" ht="18">
      <c r="A2" s="618" t="s">
        <v>379</v>
      </c>
      <c r="B2" s="618"/>
      <c r="C2" s="329"/>
      <c r="G2" s="333"/>
      <c r="H2" s="620" t="s">
        <v>271</v>
      </c>
      <c r="I2" s="620"/>
      <c r="J2" s="620"/>
      <c r="K2" s="620"/>
      <c r="L2" s="333"/>
    </row>
    <row r="3" spans="1:15">
      <c r="C3" s="332"/>
    </row>
    <row r="4" spans="1:15" ht="20">
      <c r="A4" s="659" t="s">
        <v>486</v>
      </c>
      <c r="B4" s="660"/>
      <c r="C4" s="660"/>
      <c r="D4" s="660"/>
      <c r="E4" s="660"/>
      <c r="F4" s="660"/>
      <c r="G4" s="660"/>
      <c r="H4" s="660"/>
      <c r="I4" s="660"/>
      <c r="J4" s="660"/>
      <c r="K4" s="660"/>
      <c r="L4" s="334"/>
    </row>
    <row r="5" spans="1:15" s="336" customFormat="1" ht="10">
      <c r="A5" s="335"/>
      <c r="B5" s="335"/>
      <c r="C5" s="335"/>
      <c r="D5" s="335"/>
      <c r="E5" s="335"/>
      <c r="F5" s="335"/>
      <c r="G5" s="335"/>
      <c r="H5" s="335"/>
      <c r="I5" s="335"/>
      <c r="J5" s="335"/>
      <c r="K5" s="335"/>
      <c r="L5" s="335"/>
    </row>
    <row r="6" spans="1:15" s="338" customFormat="1" ht="20.25" customHeight="1">
      <c r="A6" s="661" t="str">
        <f>+'34'!A6:C6</f>
        <v>(Ban hành kèm theo NQ số : ….../NQ-HĐND ngày …. /12/2024 của HĐND thị xã Điện Bàn)</v>
      </c>
      <c r="B6" s="661"/>
      <c r="C6" s="661"/>
      <c r="D6" s="661"/>
      <c r="E6" s="661"/>
      <c r="F6" s="661"/>
      <c r="G6" s="661"/>
      <c r="H6" s="661"/>
      <c r="I6" s="661"/>
      <c r="J6" s="661"/>
      <c r="K6" s="661"/>
      <c r="L6" s="337"/>
    </row>
    <row r="7" spans="1:15" ht="18.75" customHeight="1">
      <c r="A7" s="334"/>
      <c r="C7" s="339"/>
      <c r="D7" s="340"/>
      <c r="E7" s="341"/>
      <c r="F7" s="341"/>
      <c r="G7" s="341"/>
      <c r="H7" s="340"/>
      <c r="I7" s="655" t="s">
        <v>288</v>
      </c>
      <c r="J7" s="655"/>
      <c r="K7" s="655"/>
      <c r="L7" s="334"/>
    </row>
    <row r="8" spans="1:15" s="342" customFormat="1" ht="13.5" customHeight="1">
      <c r="A8" s="656" t="s">
        <v>266</v>
      </c>
      <c r="B8" s="656" t="s">
        <v>380</v>
      </c>
      <c r="C8" s="656" t="s">
        <v>89</v>
      </c>
      <c r="D8" s="656" t="s">
        <v>381</v>
      </c>
      <c r="E8" s="656" t="s">
        <v>382</v>
      </c>
      <c r="F8" s="656" t="s">
        <v>383</v>
      </c>
      <c r="G8" s="656" t="s">
        <v>384</v>
      </c>
      <c r="H8" s="658" t="s">
        <v>385</v>
      </c>
      <c r="I8" s="658"/>
      <c r="J8" s="658"/>
      <c r="K8" s="656" t="s">
        <v>45</v>
      </c>
      <c r="L8" s="654"/>
    </row>
    <row r="9" spans="1:15" s="342" customFormat="1" ht="88.5" customHeight="1">
      <c r="A9" s="657"/>
      <c r="B9" s="657"/>
      <c r="C9" s="657"/>
      <c r="D9" s="657"/>
      <c r="E9" s="657"/>
      <c r="F9" s="657"/>
      <c r="G9" s="657"/>
      <c r="H9" s="343" t="s">
        <v>89</v>
      </c>
      <c r="I9" s="343" t="s">
        <v>386</v>
      </c>
      <c r="J9" s="343" t="s">
        <v>387</v>
      </c>
      <c r="K9" s="657"/>
      <c r="L9" s="654"/>
    </row>
    <row r="10" spans="1:15" s="345" customFormat="1">
      <c r="A10" s="344" t="s">
        <v>1</v>
      </c>
      <c r="B10" s="344" t="s">
        <v>2</v>
      </c>
      <c r="C10" s="344">
        <v>1</v>
      </c>
      <c r="D10" s="344">
        <v>2</v>
      </c>
      <c r="E10" s="344">
        <v>3</v>
      </c>
      <c r="F10" s="344">
        <v>4</v>
      </c>
      <c r="G10" s="344">
        <v>5</v>
      </c>
      <c r="H10" s="344">
        <v>6</v>
      </c>
      <c r="I10" s="344">
        <v>7</v>
      </c>
      <c r="J10" s="344">
        <v>8</v>
      </c>
      <c r="K10" s="344">
        <v>9</v>
      </c>
    </row>
    <row r="11" spans="1:15" ht="14">
      <c r="A11" s="346"/>
      <c r="B11" s="343" t="s">
        <v>89</v>
      </c>
      <c r="C11" s="347">
        <f t="shared" ref="C11:K11" si="0">+C12+C47+C48+C49+C50</f>
        <v>2393762.5504243998</v>
      </c>
      <c r="D11" s="347">
        <f t="shared" si="0"/>
        <v>1385538</v>
      </c>
      <c r="E11" s="347">
        <f t="shared" si="0"/>
        <v>990312.5504243999</v>
      </c>
      <c r="F11" s="347">
        <f t="shared" si="0"/>
        <v>17912</v>
      </c>
      <c r="G11" s="348">
        <f t="shared" si="0"/>
        <v>0</v>
      </c>
      <c r="H11" s="348">
        <f t="shared" si="0"/>
        <v>0</v>
      </c>
      <c r="I11" s="348">
        <f t="shared" si="0"/>
        <v>0</v>
      </c>
      <c r="J11" s="348">
        <f t="shared" si="0"/>
        <v>0</v>
      </c>
      <c r="K11" s="348">
        <f t="shared" si="0"/>
        <v>0</v>
      </c>
    </row>
    <row r="12" spans="1:15" s="353" customFormat="1" ht="18" customHeight="1">
      <c r="A12" s="343" t="s">
        <v>3</v>
      </c>
      <c r="B12" s="349" t="s">
        <v>388</v>
      </c>
      <c r="C12" s="347">
        <f>+SUM(C13:C25)+SUM(C31:C34)+SUM(C38:C46)</f>
        <v>2268611.7377873999</v>
      </c>
      <c r="D12" s="347">
        <f>+SUM(D13:D25)+SUM(D31:D34)+SUM(D38:D46)</f>
        <v>1376038</v>
      </c>
      <c r="E12" s="347">
        <f>+SUM(E13:E25)+SUM(E31:E34)+SUM(E38:E46)</f>
        <v>892573.73778739991</v>
      </c>
      <c r="F12" s="348">
        <f>+SUM(F13:F25)+SUM(F31:F34)+SUM(F38:F46)</f>
        <v>0</v>
      </c>
      <c r="G12" s="348">
        <f>+SUM(G13:G25)+SUM(G31:G34)+SUM(G38:G46)</f>
        <v>0</v>
      </c>
      <c r="H12" s="450">
        <v>0</v>
      </c>
      <c r="I12" s="450">
        <v>0</v>
      </c>
      <c r="J12" s="450">
        <v>0</v>
      </c>
      <c r="K12" s="450">
        <v>0</v>
      </c>
      <c r="L12" s="351"/>
      <c r="M12" s="352"/>
      <c r="N12" s="352"/>
    </row>
    <row r="13" spans="1:15" s="360" customFormat="1" ht="18">
      <c r="A13" s="354">
        <v>1</v>
      </c>
      <c r="B13" s="355" t="s">
        <v>389</v>
      </c>
      <c r="C13" s="356">
        <f>+SUM(D13:G13)</f>
        <v>10899</v>
      </c>
      <c r="D13" s="357">
        <v>0</v>
      </c>
      <c r="E13" s="356">
        <v>10899</v>
      </c>
      <c r="F13" s="357">
        <v>0</v>
      </c>
      <c r="G13" s="357">
        <v>0</v>
      </c>
      <c r="H13" s="357">
        <v>0</v>
      </c>
      <c r="I13" s="357">
        <v>0</v>
      </c>
      <c r="J13" s="357">
        <v>0</v>
      </c>
      <c r="K13" s="357">
        <v>0</v>
      </c>
      <c r="L13" s="334"/>
      <c r="M13" s="358"/>
      <c r="N13" s="359"/>
      <c r="O13" s="358"/>
    </row>
    <row r="14" spans="1:15" s="360" customFormat="1" ht="18">
      <c r="A14" s="354">
        <v>2</v>
      </c>
      <c r="B14" s="355" t="s">
        <v>390</v>
      </c>
      <c r="C14" s="356">
        <f t="shared" ref="C14:C47" si="1">+SUM(D14:G14)</f>
        <v>3767</v>
      </c>
      <c r="D14" s="357">
        <v>0</v>
      </c>
      <c r="E14" s="356">
        <v>3767</v>
      </c>
      <c r="F14" s="357">
        <v>0</v>
      </c>
      <c r="G14" s="357">
        <v>0</v>
      </c>
      <c r="H14" s="357">
        <v>0</v>
      </c>
      <c r="I14" s="357">
        <v>0</v>
      </c>
      <c r="J14" s="357">
        <v>0</v>
      </c>
      <c r="K14" s="357">
        <v>0</v>
      </c>
      <c r="L14" s="334"/>
    </row>
    <row r="15" spans="1:15" s="360" customFormat="1" ht="18">
      <c r="A15" s="354">
        <v>3</v>
      </c>
      <c r="B15" s="355" t="s">
        <v>391</v>
      </c>
      <c r="C15" s="356">
        <f t="shared" si="1"/>
        <v>1734</v>
      </c>
      <c r="D15" s="357">
        <v>0</v>
      </c>
      <c r="E15" s="356">
        <v>1734</v>
      </c>
      <c r="F15" s="357">
        <v>0</v>
      </c>
      <c r="G15" s="357">
        <v>0</v>
      </c>
      <c r="H15" s="357">
        <v>0</v>
      </c>
      <c r="I15" s="357">
        <v>0</v>
      </c>
      <c r="J15" s="357">
        <v>0</v>
      </c>
      <c r="K15" s="357">
        <v>0</v>
      </c>
      <c r="L15" s="334"/>
      <c r="N15" s="359"/>
    </row>
    <row r="16" spans="1:15" s="360" customFormat="1" ht="18">
      <c r="A16" s="354">
        <v>4</v>
      </c>
      <c r="B16" s="355" t="s">
        <v>392</v>
      </c>
      <c r="C16" s="356">
        <f t="shared" si="1"/>
        <v>3125</v>
      </c>
      <c r="D16" s="357">
        <v>0</v>
      </c>
      <c r="E16" s="356">
        <v>3125</v>
      </c>
      <c r="F16" s="357">
        <v>0</v>
      </c>
      <c r="G16" s="357">
        <v>0</v>
      </c>
      <c r="H16" s="357">
        <v>0</v>
      </c>
      <c r="I16" s="357">
        <v>0</v>
      </c>
      <c r="J16" s="357">
        <v>0</v>
      </c>
      <c r="K16" s="357">
        <v>0</v>
      </c>
      <c r="L16" s="334"/>
      <c r="N16" s="359"/>
    </row>
    <row r="17" spans="1:15" s="360" customFormat="1" ht="18">
      <c r="A17" s="354">
        <v>5</v>
      </c>
      <c r="B17" s="355" t="s">
        <v>393</v>
      </c>
      <c r="C17" s="356">
        <f t="shared" si="1"/>
        <v>6212</v>
      </c>
      <c r="D17" s="356">
        <v>4000</v>
      </c>
      <c r="E17" s="356">
        <v>2212</v>
      </c>
      <c r="F17" s="357">
        <v>0</v>
      </c>
      <c r="G17" s="357">
        <v>0</v>
      </c>
      <c r="H17" s="357">
        <v>0</v>
      </c>
      <c r="I17" s="357">
        <v>0</v>
      </c>
      <c r="J17" s="357">
        <v>0</v>
      </c>
      <c r="K17" s="357">
        <v>0</v>
      </c>
      <c r="L17" s="334"/>
      <c r="N17" s="359"/>
      <c r="O17" s="358"/>
    </row>
    <row r="18" spans="1:15" s="360" customFormat="1" ht="18">
      <c r="A18" s="354">
        <v>6</v>
      </c>
      <c r="B18" s="355" t="s">
        <v>394</v>
      </c>
      <c r="C18" s="356">
        <f t="shared" si="1"/>
        <v>9513</v>
      </c>
      <c r="D18" s="356">
        <v>3200</v>
      </c>
      <c r="E18" s="356">
        <v>6313</v>
      </c>
      <c r="F18" s="357">
        <v>0</v>
      </c>
      <c r="G18" s="357">
        <v>0</v>
      </c>
      <c r="H18" s="357">
        <v>0</v>
      </c>
      <c r="I18" s="357">
        <v>0</v>
      </c>
      <c r="J18" s="357">
        <v>0</v>
      </c>
      <c r="K18" s="357">
        <v>0</v>
      </c>
      <c r="L18" s="334"/>
      <c r="O18" s="358"/>
    </row>
    <row r="19" spans="1:15" s="360" customFormat="1" ht="18">
      <c r="A19" s="354">
        <v>7</v>
      </c>
      <c r="B19" s="355" t="s">
        <v>395</v>
      </c>
      <c r="C19" s="356">
        <f t="shared" si="1"/>
        <v>4446</v>
      </c>
      <c r="D19" s="357">
        <v>0</v>
      </c>
      <c r="E19" s="356">
        <v>4446</v>
      </c>
      <c r="F19" s="357">
        <v>0</v>
      </c>
      <c r="G19" s="357">
        <v>0</v>
      </c>
      <c r="H19" s="357">
        <v>0</v>
      </c>
      <c r="I19" s="357">
        <v>0</v>
      </c>
      <c r="J19" s="357">
        <v>0</v>
      </c>
      <c r="K19" s="357">
        <v>0</v>
      </c>
      <c r="L19" s="334"/>
      <c r="M19" s="361"/>
    </row>
    <row r="20" spans="1:15" s="360" customFormat="1" ht="18">
      <c r="A20" s="354">
        <v>8</v>
      </c>
      <c r="B20" s="355" t="s">
        <v>396</v>
      </c>
      <c r="C20" s="356">
        <f t="shared" si="1"/>
        <v>1884.6</v>
      </c>
      <c r="D20" s="357">
        <v>0</v>
      </c>
      <c r="E20" s="356">
        <v>1884.6</v>
      </c>
      <c r="F20" s="357">
        <v>0</v>
      </c>
      <c r="G20" s="357">
        <v>0</v>
      </c>
      <c r="H20" s="357">
        <v>0</v>
      </c>
      <c r="I20" s="357">
        <v>0</v>
      </c>
      <c r="J20" s="357">
        <v>0</v>
      </c>
      <c r="K20" s="357">
        <v>0</v>
      </c>
      <c r="L20" s="334"/>
    </row>
    <row r="21" spans="1:15" s="360" customFormat="1" ht="18">
      <c r="A21" s="354">
        <v>9</v>
      </c>
      <c r="B21" s="355" t="s">
        <v>397</v>
      </c>
      <c r="C21" s="356">
        <f t="shared" si="1"/>
        <v>163899</v>
      </c>
      <c r="D21" s="357">
        <v>0</v>
      </c>
      <c r="E21" s="356">
        <v>163899</v>
      </c>
      <c r="F21" s="357">
        <v>0</v>
      </c>
      <c r="G21" s="357">
        <v>0</v>
      </c>
      <c r="H21" s="357">
        <v>0</v>
      </c>
      <c r="I21" s="357">
        <v>0</v>
      </c>
      <c r="J21" s="357">
        <v>0</v>
      </c>
      <c r="K21" s="357">
        <v>0</v>
      </c>
      <c r="L21" s="334"/>
    </row>
    <row r="22" spans="1:15" s="360" customFormat="1" ht="18">
      <c r="A22" s="354">
        <v>10</v>
      </c>
      <c r="B22" s="355" t="s">
        <v>398</v>
      </c>
      <c r="C22" s="356">
        <f t="shared" si="1"/>
        <v>6017</v>
      </c>
      <c r="D22" s="357">
        <v>0</v>
      </c>
      <c r="E22" s="356">
        <v>6017</v>
      </c>
      <c r="F22" s="357">
        <v>0</v>
      </c>
      <c r="G22" s="357">
        <v>0</v>
      </c>
      <c r="H22" s="357">
        <v>0</v>
      </c>
      <c r="I22" s="357">
        <v>0</v>
      </c>
      <c r="J22" s="357">
        <v>0</v>
      </c>
      <c r="K22" s="357">
        <v>0</v>
      </c>
      <c r="L22" s="334"/>
    </row>
    <row r="23" spans="1:15" s="360" customFormat="1" ht="18">
      <c r="A23" s="354">
        <v>11</v>
      </c>
      <c r="B23" s="355" t="s">
        <v>399</v>
      </c>
      <c r="C23" s="356">
        <f t="shared" si="1"/>
        <v>4621.40524</v>
      </c>
      <c r="D23" s="356">
        <v>800</v>
      </c>
      <c r="E23" s="356">
        <v>3821.40524</v>
      </c>
      <c r="F23" s="357">
        <v>0</v>
      </c>
      <c r="G23" s="357">
        <v>0</v>
      </c>
      <c r="H23" s="357">
        <v>0</v>
      </c>
      <c r="I23" s="357">
        <v>0</v>
      </c>
      <c r="J23" s="357">
        <v>0</v>
      </c>
      <c r="K23" s="357">
        <v>0</v>
      </c>
      <c r="L23" s="334"/>
    </row>
    <row r="24" spans="1:15" s="360" customFormat="1" ht="18">
      <c r="A24" s="354">
        <v>12</v>
      </c>
      <c r="B24" s="355" t="s">
        <v>400</v>
      </c>
      <c r="C24" s="356">
        <f t="shared" si="1"/>
        <v>15515</v>
      </c>
      <c r="D24" s="357">
        <v>0</v>
      </c>
      <c r="E24" s="356">
        <v>15515</v>
      </c>
      <c r="F24" s="357">
        <v>0</v>
      </c>
      <c r="G24" s="357">
        <v>0</v>
      </c>
      <c r="H24" s="357">
        <v>0</v>
      </c>
      <c r="I24" s="357">
        <v>0</v>
      </c>
      <c r="J24" s="357">
        <v>0</v>
      </c>
      <c r="K24" s="357">
        <v>0</v>
      </c>
      <c r="L24" s="334"/>
    </row>
    <row r="25" spans="1:15" s="360" customFormat="1" ht="18">
      <c r="A25" s="354">
        <v>13</v>
      </c>
      <c r="B25" s="355" t="s">
        <v>401</v>
      </c>
      <c r="C25" s="366">
        <f>+SUM(C26:C30)</f>
        <v>11021</v>
      </c>
      <c r="D25" s="441">
        <f t="shared" ref="D25:K25" si="2">+SUM(D26:D30)</f>
        <v>0</v>
      </c>
      <c r="E25" s="366">
        <f t="shared" si="2"/>
        <v>11021</v>
      </c>
      <c r="F25" s="441">
        <f t="shared" si="2"/>
        <v>0</v>
      </c>
      <c r="G25" s="441">
        <f t="shared" si="2"/>
        <v>0</v>
      </c>
      <c r="H25" s="441">
        <f t="shared" si="2"/>
        <v>0</v>
      </c>
      <c r="I25" s="441">
        <f t="shared" si="2"/>
        <v>0</v>
      </c>
      <c r="J25" s="441">
        <f t="shared" si="2"/>
        <v>0</v>
      </c>
      <c r="K25" s="441">
        <f t="shared" si="2"/>
        <v>0</v>
      </c>
      <c r="L25" s="334"/>
    </row>
    <row r="26" spans="1:15" s="338" customFormat="1" ht="18">
      <c r="A26" s="362" t="s">
        <v>402</v>
      </c>
      <c r="B26" s="363" t="s">
        <v>403</v>
      </c>
      <c r="C26" s="364">
        <f t="shared" si="1"/>
        <v>3024</v>
      </c>
      <c r="D26" s="357">
        <v>0</v>
      </c>
      <c r="E26" s="356">
        <v>3024</v>
      </c>
      <c r="F26" s="357">
        <v>0</v>
      </c>
      <c r="G26" s="357">
        <v>0</v>
      </c>
      <c r="H26" s="357">
        <v>0</v>
      </c>
      <c r="I26" s="357">
        <v>0</v>
      </c>
      <c r="J26" s="357">
        <v>0</v>
      </c>
      <c r="K26" s="357">
        <v>0</v>
      </c>
      <c r="L26" s="365"/>
    </row>
    <row r="27" spans="1:15" s="338" customFormat="1" ht="18">
      <c r="A27" s="362" t="s">
        <v>404</v>
      </c>
      <c r="B27" s="363" t="s">
        <v>405</v>
      </c>
      <c r="C27" s="364">
        <f t="shared" si="1"/>
        <v>1877</v>
      </c>
      <c r="D27" s="357">
        <v>0</v>
      </c>
      <c r="E27" s="356">
        <v>1877</v>
      </c>
      <c r="F27" s="357">
        <v>0</v>
      </c>
      <c r="G27" s="357">
        <v>0</v>
      </c>
      <c r="H27" s="357">
        <v>0</v>
      </c>
      <c r="I27" s="357">
        <v>0</v>
      </c>
      <c r="J27" s="357">
        <v>0</v>
      </c>
      <c r="K27" s="357">
        <v>0</v>
      </c>
      <c r="L27" s="365"/>
    </row>
    <row r="28" spans="1:15" s="338" customFormat="1" ht="18">
      <c r="A28" s="362" t="s">
        <v>406</v>
      </c>
      <c r="B28" s="363" t="s">
        <v>407</v>
      </c>
      <c r="C28" s="364">
        <f t="shared" si="1"/>
        <v>2072</v>
      </c>
      <c r="D28" s="357">
        <v>0</v>
      </c>
      <c r="E28" s="356">
        <v>2072</v>
      </c>
      <c r="F28" s="357">
        <v>0</v>
      </c>
      <c r="G28" s="357">
        <v>0</v>
      </c>
      <c r="H28" s="357">
        <v>0</v>
      </c>
      <c r="I28" s="357">
        <v>0</v>
      </c>
      <c r="J28" s="357">
        <v>0</v>
      </c>
      <c r="K28" s="357">
        <v>0</v>
      </c>
      <c r="L28" s="365"/>
    </row>
    <row r="29" spans="1:15" s="338" customFormat="1" ht="18">
      <c r="A29" s="362" t="s">
        <v>408</v>
      </c>
      <c r="B29" s="363" t="s">
        <v>409</v>
      </c>
      <c r="C29" s="364">
        <f t="shared" si="1"/>
        <v>3070</v>
      </c>
      <c r="D29" s="357">
        <v>0</v>
      </c>
      <c r="E29" s="356">
        <v>3070</v>
      </c>
      <c r="F29" s="357">
        <v>0</v>
      </c>
      <c r="G29" s="357">
        <v>0</v>
      </c>
      <c r="H29" s="357">
        <v>0</v>
      </c>
      <c r="I29" s="357">
        <v>0</v>
      </c>
      <c r="J29" s="357">
        <v>0</v>
      </c>
      <c r="K29" s="357">
        <v>0</v>
      </c>
      <c r="L29" s="365"/>
    </row>
    <row r="30" spans="1:15" s="338" customFormat="1" ht="18">
      <c r="A30" s="362" t="s">
        <v>410</v>
      </c>
      <c r="B30" s="363" t="s">
        <v>411</v>
      </c>
      <c r="C30" s="364">
        <f t="shared" si="1"/>
        <v>978</v>
      </c>
      <c r="D30" s="357">
        <v>0</v>
      </c>
      <c r="E30" s="356">
        <v>978</v>
      </c>
      <c r="F30" s="357">
        <v>0</v>
      </c>
      <c r="G30" s="357">
        <v>0</v>
      </c>
      <c r="H30" s="357">
        <v>0</v>
      </c>
      <c r="I30" s="357">
        <v>0</v>
      </c>
      <c r="J30" s="357">
        <v>0</v>
      </c>
      <c r="K30" s="357">
        <v>0</v>
      </c>
      <c r="L30" s="365"/>
    </row>
    <row r="31" spans="1:15" s="338" customFormat="1" ht="18">
      <c r="A31" s="362">
        <v>14</v>
      </c>
      <c r="B31" s="367" t="s">
        <v>412</v>
      </c>
      <c r="C31" s="356">
        <f t="shared" si="1"/>
        <v>9798.59476</v>
      </c>
      <c r="D31" s="356">
        <v>5000</v>
      </c>
      <c r="E31" s="356">
        <v>4798.59476</v>
      </c>
      <c r="F31" s="357">
        <v>0</v>
      </c>
      <c r="G31" s="357">
        <v>0</v>
      </c>
      <c r="H31" s="357">
        <v>0</v>
      </c>
      <c r="I31" s="357">
        <v>0</v>
      </c>
      <c r="J31" s="357">
        <v>0</v>
      </c>
      <c r="K31" s="357">
        <v>0</v>
      </c>
      <c r="L31" s="365"/>
    </row>
    <row r="32" spans="1:15" s="338" customFormat="1" ht="18">
      <c r="A32" s="362">
        <v>15</v>
      </c>
      <c r="B32" s="367" t="s">
        <v>413</v>
      </c>
      <c r="C32" s="356">
        <f t="shared" si="1"/>
        <v>2798</v>
      </c>
      <c r="D32" s="441">
        <v>0</v>
      </c>
      <c r="E32" s="356">
        <v>2798</v>
      </c>
      <c r="F32" s="357">
        <v>0</v>
      </c>
      <c r="G32" s="357">
        <v>0</v>
      </c>
      <c r="H32" s="357">
        <v>0</v>
      </c>
      <c r="I32" s="357">
        <v>0</v>
      </c>
      <c r="J32" s="357">
        <v>0</v>
      </c>
      <c r="K32" s="357">
        <v>0</v>
      </c>
      <c r="L32" s="365"/>
    </row>
    <row r="33" spans="1:12" s="338" customFormat="1" ht="18">
      <c r="A33" s="362">
        <v>16</v>
      </c>
      <c r="B33" s="367" t="s">
        <v>414</v>
      </c>
      <c r="C33" s="356">
        <f t="shared" si="1"/>
        <v>5342</v>
      </c>
      <c r="D33" s="441">
        <v>0</v>
      </c>
      <c r="E33" s="356">
        <v>5342</v>
      </c>
      <c r="F33" s="357">
        <v>0</v>
      </c>
      <c r="G33" s="357">
        <v>0</v>
      </c>
      <c r="H33" s="357">
        <v>0</v>
      </c>
      <c r="I33" s="357">
        <v>0</v>
      </c>
      <c r="J33" s="357">
        <v>0</v>
      </c>
      <c r="K33" s="357">
        <v>0</v>
      </c>
      <c r="L33" s="365"/>
    </row>
    <row r="34" spans="1:12" s="338" customFormat="1" ht="18">
      <c r="A34" s="362">
        <v>17</v>
      </c>
      <c r="B34" s="367" t="s">
        <v>415</v>
      </c>
      <c r="C34" s="366">
        <f>+SUM(C35:C37)</f>
        <v>497534</v>
      </c>
      <c r="D34" s="441">
        <f t="shared" ref="D34:K34" si="3">+SUM(D35:D37)</f>
        <v>0</v>
      </c>
      <c r="E34" s="366">
        <f t="shared" si="3"/>
        <v>497534</v>
      </c>
      <c r="F34" s="441">
        <f t="shared" si="3"/>
        <v>0</v>
      </c>
      <c r="G34" s="441">
        <f t="shared" si="3"/>
        <v>0</v>
      </c>
      <c r="H34" s="441">
        <f t="shared" si="3"/>
        <v>0</v>
      </c>
      <c r="I34" s="441">
        <f t="shared" si="3"/>
        <v>0</v>
      </c>
      <c r="J34" s="441">
        <f t="shared" si="3"/>
        <v>0</v>
      </c>
      <c r="K34" s="441">
        <f t="shared" si="3"/>
        <v>0</v>
      </c>
      <c r="L34" s="365"/>
    </row>
    <row r="35" spans="1:12" s="338" customFormat="1" ht="18">
      <c r="A35" s="362" t="s">
        <v>416</v>
      </c>
      <c r="B35" s="368" t="s">
        <v>417</v>
      </c>
      <c r="C35" s="364">
        <f t="shared" si="1"/>
        <v>112195</v>
      </c>
      <c r="D35" s="449">
        <v>0</v>
      </c>
      <c r="E35" s="364">
        <v>112195</v>
      </c>
      <c r="F35" s="449">
        <v>0</v>
      </c>
      <c r="G35" s="449">
        <v>0</v>
      </c>
      <c r="H35" s="449">
        <v>0</v>
      </c>
      <c r="I35" s="449">
        <v>0</v>
      </c>
      <c r="J35" s="449">
        <v>0</v>
      </c>
      <c r="K35" s="449">
        <v>0</v>
      </c>
      <c r="L35" s="365"/>
    </row>
    <row r="36" spans="1:12" s="338" customFormat="1" ht="18">
      <c r="A36" s="362" t="s">
        <v>418</v>
      </c>
      <c r="B36" s="368" t="s">
        <v>419</v>
      </c>
      <c r="C36" s="364">
        <f t="shared" si="1"/>
        <v>206928</v>
      </c>
      <c r="D36" s="449">
        <v>0</v>
      </c>
      <c r="E36" s="364">
        <v>206928</v>
      </c>
      <c r="F36" s="449">
        <v>0</v>
      </c>
      <c r="G36" s="449">
        <v>0</v>
      </c>
      <c r="H36" s="449">
        <v>0</v>
      </c>
      <c r="I36" s="449">
        <v>0</v>
      </c>
      <c r="J36" s="449">
        <v>0</v>
      </c>
      <c r="K36" s="449">
        <v>0</v>
      </c>
      <c r="L36" s="365"/>
    </row>
    <row r="37" spans="1:12" s="338" customFormat="1" ht="18">
      <c r="A37" s="369" t="s">
        <v>420</v>
      </c>
      <c r="B37" s="368" t="s">
        <v>421</v>
      </c>
      <c r="C37" s="364">
        <f t="shared" si="1"/>
        <v>178411</v>
      </c>
      <c r="D37" s="449">
        <v>0</v>
      </c>
      <c r="E37" s="364">
        <v>178411</v>
      </c>
      <c r="F37" s="449">
        <v>0</v>
      </c>
      <c r="G37" s="449">
        <v>0</v>
      </c>
      <c r="H37" s="449">
        <v>0</v>
      </c>
      <c r="I37" s="449">
        <v>0</v>
      </c>
      <c r="J37" s="449">
        <v>0</v>
      </c>
      <c r="K37" s="449">
        <v>0</v>
      </c>
      <c r="L37" s="365"/>
    </row>
    <row r="38" spans="1:12" s="338" customFormat="1" ht="18">
      <c r="A38" s="370">
        <v>18</v>
      </c>
      <c r="B38" s="367" t="s">
        <v>422</v>
      </c>
      <c r="C38" s="356">
        <f t="shared" si="1"/>
        <v>5987.7620000000006</v>
      </c>
      <c r="D38" s="356">
        <v>450</v>
      </c>
      <c r="E38" s="356">
        <v>5537.7620000000006</v>
      </c>
      <c r="F38" s="357">
        <v>0</v>
      </c>
      <c r="G38" s="357">
        <v>0</v>
      </c>
      <c r="H38" s="357">
        <v>0</v>
      </c>
      <c r="I38" s="357">
        <v>0</v>
      </c>
      <c r="J38" s="357">
        <v>0</v>
      </c>
      <c r="K38" s="357">
        <v>0</v>
      </c>
      <c r="L38" s="365"/>
    </row>
    <row r="39" spans="1:12" s="338" customFormat="1" ht="18">
      <c r="A39" s="370">
        <v>19</v>
      </c>
      <c r="B39" s="367" t="s">
        <v>423</v>
      </c>
      <c r="C39" s="356">
        <f t="shared" si="1"/>
        <v>2056</v>
      </c>
      <c r="D39" s="357">
        <v>0</v>
      </c>
      <c r="E39" s="356">
        <v>2056</v>
      </c>
      <c r="F39" s="357">
        <v>0</v>
      </c>
      <c r="G39" s="357">
        <v>0</v>
      </c>
      <c r="H39" s="357">
        <v>0</v>
      </c>
      <c r="I39" s="357">
        <v>0</v>
      </c>
      <c r="J39" s="357">
        <v>0</v>
      </c>
      <c r="K39" s="357">
        <v>0</v>
      </c>
      <c r="L39" s="365"/>
    </row>
    <row r="40" spans="1:12" s="338" customFormat="1" ht="18">
      <c r="A40" s="370">
        <v>20</v>
      </c>
      <c r="B40" s="367" t="s">
        <v>424</v>
      </c>
      <c r="C40" s="356">
        <f t="shared" si="1"/>
        <v>824</v>
      </c>
      <c r="D40" s="357">
        <v>0</v>
      </c>
      <c r="E40" s="356">
        <v>824</v>
      </c>
      <c r="F40" s="357">
        <v>0</v>
      </c>
      <c r="G40" s="357">
        <v>0</v>
      </c>
      <c r="H40" s="357">
        <v>0</v>
      </c>
      <c r="I40" s="357">
        <v>0</v>
      </c>
      <c r="J40" s="357">
        <v>0</v>
      </c>
      <c r="K40" s="357">
        <v>0</v>
      </c>
      <c r="L40" s="365"/>
    </row>
    <row r="41" spans="1:12" s="338" customFormat="1" ht="18">
      <c r="A41" s="370">
        <v>21</v>
      </c>
      <c r="B41" s="367" t="s">
        <v>644</v>
      </c>
      <c r="C41" s="356">
        <f t="shared" si="1"/>
        <v>892166.2</v>
      </c>
      <c r="D41" s="356">
        <v>856435</v>
      </c>
      <c r="E41" s="356">
        <v>35731.199999999997</v>
      </c>
      <c r="F41" s="357">
        <v>0</v>
      </c>
      <c r="G41" s="357">
        <v>0</v>
      </c>
      <c r="H41" s="357">
        <v>0</v>
      </c>
      <c r="I41" s="357">
        <v>0</v>
      </c>
      <c r="J41" s="357">
        <v>0</v>
      </c>
      <c r="K41" s="357">
        <v>0</v>
      </c>
      <c r="L41" s="365"/>
    </row>
    <row r="42" spans="1:12" s="338" customFormat="1" ht="18">
      <c r="A42" s="370">
        <v>22</v>
      </c>
      <c r="B42" s="367" t="s">
        <v>454</v>
      </c>
      <c r="C42" s="356">
        <f t="shared" si="1"/>
        <v>37120</v>
      </c>
      <c r="D42" s="356">
        <v>37120</v>
      </c>
      <c r="E42" s="357">
        <v>0</v>
      </c>
      <c r="F42" s="357">
        <v>0</v>
      </c>
      <c r="G42" s="357">
        <v>0</v>
      </c>
      <c r="H42" s="357">
        <v>0</v>
      </c>
      <c r="I42" s="357">
        <v>0</v>
      </c>
      <c r="J42" s="357">
        <v>0</v>
      </c>
      <c r="K42" s="357">
        <v>0</v>
      </c>
      <c r="L42" s="365"/>
    </row>
    <row r="43" spans="1:12" s="338" customFormat="1" ht="18">
      <c r="A43" s="370">
        <v>23</v>
      </c>
      <c r="B43" s="367" t="s">
        <v>425</v>
      </c>
      <c r="C43" s="356">
        <f t="shared" si="1"/>
        <v>2000</v>
      </c>
      <c r="D43" s="441">
        <v>0</v>
      </c>
      <c r="E43" s="356">
        <v>2000</v>
      </c>
      <c r="F43" s="357">
        <v>0</v>
      </c>
      <c r="G43" s="357">
        <v>0</v>
      </c>
      <c r="H43" s="357">
        <v>0</v>
      </c>
      <c r="I43" s="357">
        <v>0</v>
      </c>
      <c r="J43" s="357">
        <v>0</v>
      </c>
      <c r="K43" s="357">
        <v>0</v>
      </c>
      <c r="L43" s="365"/>
    </row>
    <row r="44" spans="1:12" s="338" customFormat="1" ht="18">
      <c r="A44" s="370">
        <v>24</v>
      </c>
      <c r="B44" s="367" t="s">
        <v>426</v>
      </c>
      <c r="C44" s="356">
        <f t="shared" si="1"/>
        <v>86918.175787399989</v>
      </c>
      <c r="D44" s="441">
        <v>0</v>
      </c>
      <c r="E44" s="356">
        <v>86918.175787399989</v>
      </c>
      <c r="F44" s="357">
        <v>0</v>
      </c>
      <c r="G44" s="357">
        <v>0</v>
      </c>
      <c r="H44" s="357">
        <v>0</v>
      </c>
      <c r="I44" s="357">
        <v>0</v>
      </c>
      <c r="J44" s="357">
        <v>0</v>
      </c>
      <c r="K44" s="357">
        <v>0</v>
      </c>
      <c r="L44" s="365"/>
    </row>
    <row r="45" spans="1:12" s="338" customFormat="1" ht="18">
      <c r="A45" s="370">
        <v>25</v>
      </c>
      <c r="B45" s="367" t="s">
        <v>645</v>
      </c>
      <c r="C45" s="356">
        <f t="shared" si="1"/>
        <v>469033</v>
      </c>
      <c r="D45" s="366">
        <v>469033</v>
      </c>
      <c r="E45" s="357">
        <v>0</v>
      </c>
      <c r="F45" s="357">
        <v>0</v>
      </c>
      <c r="G45" s="357">
        <v>0</v>
      </c>
      <c r="H45" s="357">
        <v>0</v>
      </c>
      <c r="I45" s="357">
        <v>0</v>
      </c>
      <c r="J45" s="357">
        <v>0</v>
      </c>
      <c r="K45" s="357">
        <v>0</v>
      </c>
      <c r="L45" s="365"/>
    </row>
    <row r="46" spans="1:12" s="360" customFormat="1" ht="18">
      <c r="A46" s="370">
        <v>26</v>
      </c>
      <c r="B46" s="367" t="s">
        <v>427</v>
      </c>
      <c r="C46" s="356">
        <f t="shared" si="1"/>
        <v>14380</v>
      </c>
      <c r="D46" s="441">
        <v>0</v>
      </c>
      <c r="E46" s="356">
        <v>14380</v>
      </c>
      <c r="F46" s="357">
        <v>0</v>
      </c>
      <c r="G46" s="357">
        <v>0</v>
      </c>
      <c r="H46" s="357">
        <v>0</v>
      </c>
      <c r="I46" s="357">
        <v>0</v>
      </c>
      <c r="J46" s="357">
        <v>0</v>
      </c>
      <c r="K46" s="357">
        <v>0</v>
      </c>
      <c r="L46" s="371"/>
    </row>
    <row r="47" spans="1:12" s="353" customFormat="1" ht="18">
      <c r="A47" s="343" t="s">
        <v>4</v>
      </c>
      <c r="B47" s="349" t="s">
        <v>428</v>
      </c>
      <c r="C47" s="347">
        <f t="shared" si="1"/>
        <v>17912</v>
      </c>
      <c r="D47" s="348">
        <v>0</v>
      </c>
      <c r="E47" s="348">
        <v>0</v>
      </c>
      <c r="F47" s="347">
        <v>17912</v>
      </c>
      <c r="G47" s="348">
        <v>0</v>
      </c>
      <c r="H47" s="348">
        <v>0</v>
      </c>
      <c r="I47" s="348">
        <v>0</v>
      </c>
      <c r="J47" s="348">
        <v>0</v>
      </c>
      <c r="K47" s="348">
        <v>0</v>
      </c>
      <c r="L47" s="334"/>
    </row>
    <row r="48" spans="1:12" s="353" customFormat="1" ht="18">
      <c r="A48" s="343" t="s">
        <v>10</v>
      </c>
      <c r="B48" s="349" t="s">
        <v>429</v>
      </c>
      <c r="C48" s="350">
        <v>0</v>
      </c>
      <c r="D48" s="350">
        <v>0</v>
      </c>
      <c r="E48" s="350">
        <v>0</v>
      </c>
      <c r="F48" s="350">
        <v>0</v>
      </c>
      <c r="G48" s="350">
        <v>0</v>
      </c>
      <c r="H48" s="350">
        <v>0</v>
      </c>
      <c r="I48" s="350">
        <v>0</v>
      </c>
      <c r="J48" s="350">
        <v>0</v>
      </c>
      <c r="K48" s="350">
        <v>0</v>
      </c>
      <c r="L48" s="334"/>
    </row>
    <row r="49" spans="1:12" s="353" customFormat="1" ht="28">
      <c r="A49" s="343" t="s">
        <v>11</v>
      </c>
      <c r="B49" s="349" t="s">
        <v>430</v>
      </c>
      <c r="C49" s="347">
        <f>+D49+E49</f>
        <v>107238.81263700001</v>
      </c>
      <c r="D49" s="350">
        <v>9500</v>
      </c>
      <c r="E49" s="350">
        <v>97738.81263700001</v>
      </c>
      <c r="F49" s="350">
        <v>0</v>
      </c>
      <c r="G49" s="350">
        <v>0</v>
      </c>
      <c r="H49" s="350">
        <v>0</v>
      </c>
      <c r="I49" s="350">
        <v>0</v>
      </c>
      <c r="J49" s="350">
        <v>0</v>
      </c>
      <c r="K49" s="350">
        <v>0</v>
      </c>
      <c r="L49" s="351"/>
    </row>
    <row r="50" spans="1:12" s="353" customFormat="1" ht="28">
      <c r="A50" s="343" t="s">
        <v>23</v>
      </c>
      <c r="B50" s="349" t="s">
        <v>431</v>
      </c>
      <c r="C50" s="348">
        <v>0</v>
      </c>
      <c r="D50" s="350">
        <v>0</v>
      </c>
      <c r="E50" s="350">
        <v>0</v>
      </c>
      <c r="F50" s="350">
        <v>0</v>
      </c>
      <c r="G50" s="350">
        <v>0</v>
      </c>
      <c r="H50" s="350">
        <v>0</v>
      </c>
      <c r="I50" s="350">
        <v>0</v>
      </c>
      <c r="J50" s="350">
        <v>0</v>
      </c>
      <c r="K50" s="350">
        <v>0</v>
      </c>
      <c r="L50" s="351"/>
    </row>
    <row r="51" spans="1:12" s="374" customFormat="1">
      <c r="A51" s="372"/>
      <c r="B51" s="372"/>
      <c r="C51" s="373"/>
      <c r="D51" s="373"/>
      <c r="E51" s="373"/>
      <c r="F51" s="373"/>
      <c r="G51" s="373"/>
      <c r="H51" s="373"/>
      <c r="I51" s="373"/>
      <c r="J51" s="373"/>
      <c r="K51" s="373"/>
      <c r="L51" s="373"/>
    </row>
    <row r="52" spans="1:12" s="375" customFormat="1">
      <c r="B52" s="332"/>
      <c r="C52" s="376"/>
      <c r="D52" s="377"/>
      <c r="E52" s="377"/>
      <c r="F52" s="377"/>
      <c r="G52" s="377"/>
      <c r="H52" s="377"/>
      <c r="I52" s="377"/>
      <c r="J52" s="377"/>
      <c r="K52" s="377"/>
    </row>
    <row r="53" spans="1:12" s="375" customFormat="1">
      <c r="B53" s="332"/>
      <c r="C53" s="376"/>
      <c r="D53" s="376"/>
      <c r="E53" s="376"/>
      <c r="F53" s="376"/>
      <c r="G53" s="376"/>
      <c r="H53" s="376"/>
      <c r="I53" s="376"/>
      <c r="J53" s="376"/>
      <c r="K53" s="376"/>
    </row>
    <row r="54" spans="1:12" s="375" customFormat="1">
      <c r="B54" s="332"/>
      <c r="C54" s="376"/>
      <c r="D54" s="377"/>
      <c r="E54" s="377"/>
      <c r="F54" s="377"/>
      <c r="G54" s="377"/>
      <c r="H54" s="377"/>
      <c r="I54" s="377"/>
      <c r="J54" s="377"/>
      <c r="K54" s="377"/>
    </row>
    <row r="55" spans="1:12" s="375" customFormat="1">
      <c r="B55" s="332"/>
      <c r="C55" s="376"/>
      <c r="D55" s="377"/>
      <c r="E55" s="377"/>
      <c r="F55" s="377"/>
      <c r="G55" s="377"/>
      <c r="H55" s="377"/>
      <c r="I55" s="377"/>
      <c r="J55" s="377"/>
      <c r="K55" s="377"/>
    </row>
    <row r="56" spans="1:12" s="375" customFormat="1">
      <c r="B56" s="332"/>
      <c r="C56" s="376"/>
      <c r="D56" s="377"/>
      <c r="E56" s="377"/>
      <c r="F56" s="377"/>
      <c r="G56" s="377"/>
      <c r="H56" s="377"/>
      <c r="I56" s="377"/>
      <c r="J56" s="377"/>
      <c r="K56" s="377"/>
    </row>
    <row r="57" spans="1:12" s="375" customFormat="1">
      <c r="B57" s="332"/>
      <c r="C57" s="376"/>
      <c r="D57" s="377"/>
      <c r="E57" s="377"/>
      <c r="F57" s="377"/>
      <c r="G57" s="377"/>
      <c r="H57" s="377"/>
      <c r="I57" s="377"/>
      <c r="J57" s="377"/>
      <c r="K57" s="377"/>
    </row>
    <row r="58" spans="1:12" s="375" customFormat="1">
      <c r="B58" s="332"/>
      <c r="C58" s="376"/>
      <c r="D58" s="377"/>
      <c r="E58" s="377"/>
      <c r="F58" s="377"/>
      <c r="G58" s="377"/>
      <c r="H58" s="377"/>
      <c r="I58" s="377"/>
      <c r="J58" s="377"/>
      <c r="K58" s="377"/>
    </row>
    <row r="59" spans="1:12" s="375" customFormat="1">
      <c r="B59" s="332"/>
      <c r="C59" s="376"/>
      <c r="D59" s="377"/>
      <c r="E59" s="377"/>
      <c r="F59" s="377"/>
      <c r="G59" s="377"/>
      <c r="H59" s="377"/>
      <c r="I59" s="377"/>
      <c r="J59" s="377"/>
      <c r="K59" s="377"/>
    </row>
    <row r="60" spans="1:12" s="375" customFormat="1">
      <c r="B60" s="332"/>
      <c r="C60" s="376"/>
      <c r="D60" s="377"/>
      <c r="E60" s="377"/>
      <c r="F60" s="377"/>
      <c r="G60" s="377"/>
      <c r="H60" s="377"/>
      <c r="I60" s="377"/>
      <c r="J60" s="377"/>
      <c r="K60" s="377"/>
    </row>
    <row r="61" spans="1:12" s="375" customFormat="1">
      <c r="B61" s="332"/>
      <c r="C61" s="376"/>
      <c r="D61" s="377"/>
      <c r="E61" s="377"/>
      <c r="F61" s="377"/>
      <c r="G61" s="377"/>
      <c r="H61" s="377"/>
      <c r="I61" s="377"/>
      <c r="J61" s="377"/>
      <c r="K61" s="377"/>
    </row>
    <row r="62" spans="1:12" s="375" customFormat="1">
      <c r="B62" s="332"/>
      <c r="C62" s="376"/>
      <c r="D62" s="377"/>
      <c r="E62" s="377"/>
      <c r="F62" s="377"/>
      <c r="G62" s="377"/>
      <c r="H62" s="377"/>
      <c r="I62" s="377"/>
      <c r="J62" s="377"/>
      <c r="K62" s="377"/>
    </row>
    <row r="63" spans="1:12">
      <c r="C63" s="378"/>
      <c r="D63" s="378"/>
      <c r="E63" s="378"/>
      <c r="F63" s="378"/>
      <c r="G63" s="378"/>
      <c r="H63" s="378"/>
      <c r="I63" s="378"/>
      <c r="J63" s="378"/>
      <c r="K63" s="378"/>
    </row>
    <row r="64" spans="1:12">
      <c r="C64" s="378"/>
      <c r="D64" s="378"/>
      <c r="E64" s="378"/>
      <c r="F64" s="378"/>
      <c r="G64" s="378"/>
      <c r="H64" s="378"/>
      <c r="I64" s="378"/>
      <c r="J64" s="378"/>
      <c r="K64" s="378"/>
    </row>
    <row r="65" spans="3:11" ht="20.25" hidden="1" customHeight="1">
      <c r="C65" s="378"/>
      <c r="D65" s="378"/>
      <c r="E65" s="378"/>
      <c r="F65" s="378"/>
      <c r="G65" s="378"/>
      <c r="H65" s="378"/>
      <c r="I65" s="378"/>
      <c r="J65" s="378"/>
      <c r="K65" s="378"/>
    </row>
    <row r="66" spans="3:11" hidden="1">
      <c r="C66" s="378"/>
      <c r="D66" s="378"/>
      <c r="E66" s="378"/>
      <c r="F66" s="378"/>
      <c r="G66" s="378"/>
      <c r="H66" s="378"/>
      <c r="I66" s="378"/>
      <c r="J66" s="378"/>
      <c r="K66" s="378"/>
    </row>
    <row r="67" spans="3:11" hidden="1">
      <c r="C67" s="378"/>
      <c r="D67" s="378"/>
      <c r="E67" s="378"/>
      <c r="F67" s="378"/>
      <c r="G67" s="378"/>
      <c r="H67" s="378"/>
      <c r="I67" s="378"/>
      <c r="J67" s="378"/>
      <c r="K67" s="378"/>
    </row>
    <row r="68" spans="3:11" hidden="1">
      <c r="C68" s="378"/>
      <c r="D68" s="378"/>
      <c r="E68" s="378"/>
      <c r="F68" s="378"/>
      <c r="G68" s="378"/>
      <c r="H68" s="378"/>
      <c r="I68" s="378"/>
      <c r="J68" s="378"/>
      <c r="K68" s="378"/>
    </row>
    <row r="69" spans="3:11" hidden="1">
      <c r="C69" s="378"/>
      <c r="D69" s="378"/>
      <c r="E69" s="378"/>
      <c r="F69" s="378"/>
      <c r="G69" s="378"/>
      <c r="H69" s="378"/>
      <c r="I69" s="378"/>
      <c r="J69" s="378"/>
      <c r="K69" s="378"/>
    </row>
    <row r="70" spans="3:11" hidden="1">
      <c r="C70" s="378"/>
      <c r="D70" s="378"/>
      <c r="E70" s="378"/>
      <c r="F70" s="378"/>
      <c r="G70" s="378"/>
      <c r="H70" s="378"/>
      <c r="I70" s="378"/>
      <c r="J70" s="378"/>
      <c r="K70" s="378"/>
    </row>
    <row r="71" spans="3:11">
      <c r="C71" s="378"/>
      <c r="D71" s="378"/>
      <c r="E71" s="378"/>
      <c r="F71" s="378"/>
      <c r="G71" s="378"/>
      <c r="H71" s="378"/>
      <c r="I71" s="378"/>
      <c r="J71" s="378"/>
      <c r="K71" s="378"/>
    </row>
    <row r="72" spans="3:11">
      <c r="C72" s="378"/>
      <c r="D72" s="378"/>
      <c r="E72" s="378"/>
      <c r="F72" s="378"/>
      <c r="G72" s="378"/>
      <c r="H72" s="378"/>
      <c r="I72" s="378"/>
      <c r="J72" s="378"/>
      <c r="K72" s="378"/>
    </row>
    <row r="73" spans="3:11">
      <c r="C73" s="378"/>
      <c r="D73" s="378"/>
      <c r="E73" s="378"/>
      <c r="F73" s="378"/>
      <c r="G73" s="378"/>
      <c r="H73" s="378"/>
      <c r="I73" s="378"/>
      <c r="J73" s="378"/>
      <c r="K73" s="378"/>
    </row>
    <row r="74" spans="3:11">
      <c r="C74" s="378"/>
      <c r="D74" s="378"/>
      <c r="E74" s="378"/>
      <c r="F74" s="378"/>
      <c r="G74" s="378"/>
      <c r="H74" s="378"/>
      <c r="I74" s="378"/>
      <c r="J74" s="378"/>
      <c r="K74" s="378"/>
    </row>
    <row r="75" spans="3:11">
      <c r="C75" s="378"/>
      <c r="D75" s="378"/>
      <c r="E75" s="378"/>
      <c r="F75" s="378"/>
      <c r="G75" s="378"/>
      <c r="H75" s="378"/>
      <c r="I75" s="378"/>
      <c r="J75" s="378"/>
      <c r="K75" s="378"/>
    </row>
    <row r="76" spans="3:11">
      <c r="C76" s="378"/>
      <c r="D76" s="378"/>
      <c r="E76" s="378"/>
      <c r="F76" s="378"/>
      <c r="G76" s="378"/>
      <c r="H76" s="378"/>
      <c r="I76" s="378"/>
      <c r="J76" s="378"/>
      <c r="K76" s="378"/>
    </row>
    <row r="77" spans="3:11">
      <c r="C77" s="378"/>
      <c r="D77" s="378"/>
      <c r="E77" s="378"/>
      <c r="F77" s="378"/>
      <c r="G77" s="378"/>
      <c r="H77" s="378"/>
      <c r="I77" s="378"/>
      <c r="J77" s="378"/>
      <c r="K77" s="378"/>
    </row>
    <row r="78" spans="3:11">
      <c r="C78" s="378"/>
      <c r="D78" s="378"/>
      <c r="E78" s="378"/>
      <c r="F78" s="378"/>
      <c r="G78" s="378"/>
      <c r="H78" s="378"/>
      <c r="I78" s="378"/>
      <c r="J78" s="378"/>
      <c r="K78" s="378"/>
    </row>
    <row r="79" spans="3:11">
      <c r="C79" s="378"/>
      <c r="D79" s="378"/>
      <c r="E79" s="378"/>
      <c r="F79" s="378"/>
      <c r="G79" s="378"/>
      <c r="H79" s="378"/>
      <c r="I79" s="378"/>
      <c r="J79" s="378"/>
      <c r="K79" s="378"/>
    </row>
    <row r="80" spans="3:11">
      <c r="C80" s="378"/>
      <c r="D80" s="378"/>
      <c r="E80" s="378"/>
      <c r="F80" s="378"/>
      <c r="G80" s="378"/>
      <c r="H80" s="378"/>
      <c r="I80" s="378"/>
      <c r="J80" s="378"/>
      <c r="K80" s="378"/>
    </row>
    <row r="81" spans="3:11">
      <c r="C81" s="378"/>
      <c r="D81" s="378"/>
      <c r="E81" s="378"/>
      <c r="F81" s="378"/>
      <c r="G81" s="378"/>
      <c r="H81" s="378"/>
      <c r="I81" s="378"/>
      <c r="J81" s="378"/>
      <c r="K81" s="378"/>
    </row>
    <row r="82" spans="3:11">
      <c r="C82" s="378"/>
      <c r="D82" s="378"/>
      <c r="E82" s="378"/>
      <c r="F82" s="378"/>
      <c r="G82" s="378"/>
      <c r="H82" s="378"/>
      <c r="I82" s="378"/>
      <c r="J82" s="378"/>
      <c r="K82" s="378"/>
    </row>
    <row r="83" spans="3:11">
      <c r="C83" s="378"/>
      <c r="D83" s="378"/>
      <c r="E83" s="378"/>
      <c r="F83" s="378"/>
      <c r="G83" s="378"/>
      <c r="H83" s="378"/>
      <c r="I83" s="378"/>
      <c r="J83" s="378"/>
      <c r="K83" s="378"/>
    </row>
    <row r="84" spans="3:11">
      <c r="C84" s="378"/>
      <c r="D84" s="378"/>
      <c r="E84" s="378"/>
      <c r="F84" s="378"/>
      <c r="G84" s="378"/>
      <c r="H84" s="378"/>
      <c r="I84" s="378"/>
      <c r="J84" s="378"/>
      <c r="K84" s="378"/>
    </row>
    <row r="85" spans="3:11">
      <c r="C85" s="378"/>
      <c r="D85" s="378"/>
      <c r="E85" s="378"/>
      <c r="F85" s="378"/>
      <c r="G85" s="378"/>
      <c r="H85" s="378"/>
      <c r="I85" s="378"/>
      <c r="J85" s="378"/>
      <c r="K85" s="378"/>
    </row>
    <row r="86" spans="3:11">
      <c r="C86" s="378"/>
      <c r="D86" s="378"/>
      <c r="E86" s="378"/>
      <c r="F86" s="378"/>
      <c r="G86" s="378"/>
      <c r="H86" s="378"/>
      <c r="I86" s="378"/>
      <c r="J86" s="378"/>
      <c r="K86" s="378"/>
    </row>
    <row r="87" spans="3:11">
      <c r="C87" s="378"/>
      <c r="D87" s="378"/>
      <c r="E87" s="378"/>
      <c r="F87" s="378"/>
      <c r="G87" s="378"/>
      <c r="H87" s="378"/>
      <c r="I87" s="378"/>
      <c r="J87" s="378"/>
      <c r="K87" s="378"/>
    </row>
    <row r="88" spans="3:11">
      <c r="C88" s="378"/>
      <c r="D88" s="378"/>
      <c r="E88" s="378"/>
      <c r="F88" s="378"/>
      <c r="G88" s="378"/>
      <c r="H88" s="378"/>
      <c r="I88" s="378"/>
      <c r="J88" s="378"/>
      <c r="K88" s="378"/>
    </row>
    <row r="89" spans="3:11">
      <c r="C89" s="378"/>
      <c r="D89" s="378"/>
      <c r="E89" s="378"/>
      <c r="F89" s="378"/>
      <c r="G89" s="378"/>
      <c r="H89" s="378"/>
      <c r="I89" s="378"/>
      <c r="J89" s="378"/>
      <c r="K89" s="378"/>
    </row>
    <row r="90" spans="3:11">
      <c r="C90" s="378"/>
      <c r="D90" s="378"/>
      <c r="E90" s="378"/>
      <c r="F90" s="378"/>
      <c r="G90" s="378"/>
      <c r="H90" s="378"/>
      <c r="I90" s="378"/>
      <c r="J90" s="378"/>
      <c r="K90" s="378"/>
    </row>
    <row r="91" spans="3:11">
      <c r="C91" s="378"/>
      <c r="D91" s="378"/>
      <c r="E91" s="378"/>
      <c r="F91" s="378"/>
      <c r="G91" s="378"/>
      <c r="H91" s="378"/>
      <c r="I91" s="378"/>
      <c r="J91" s="378"/>
      <c r="K91" s="378"/>
    </row>
    <row r="92" spans="3:11">
      <c r="C92" s="378"/>
      <c r="D92" s="378"/>
      <c r="E92" s="378"/>
      <c r="F92" s="378"/>
      <c r="G92" s="378"/>
      <c r="H92" s="378"/>
      <c r="I92" s="378"/>
      <c r="J92" s="378"/>
      <c r="K92" s="378"/>
    </row>
    <row r="93" spans="3:11">
      <c r="C93" s="378"/>
      <c r="D93" s="378"/>
      <c r="E93" s="378"/>
      <c r="F93" s="378"/>
      <c r="G93" s="378"/>
      <c r="H93" s="378"/>
      <c r="I93" s="378"/>
      <c r="J93" s="378"/>
      <c r="K93" s="378"/>
    </row>
    <row r="94" spans="3:11">
      <c r="C94" s="378"/>
      <c r="D94" s="378"/>
      <c r="E94" s="378"/>
      <c r="F94" s="378"/>
      <c r="G94" s="378"/>
      <c r="H94" s="378"/>
      <c r="I94" s="378"/>
      <c r="J94" s="378"/>
      <c r="K94" s="378"/>
    </row>
    <row r="95" spans="3:11">
      <c r="C95" s="378"/>
      <c r="D95" s="378"/>
      <c r="E95" s="378"/>
      <c r="F95" s="378"/>
      <c r="G95" s="378"/>
      <c r="H95" s="378"/>
      <c r="I95" s="378"/>
      <c r="J95" s="378"/>
      <c r="K95" s="378"/>
    </row>
    <row r="96" spans="3:11">
      <c r="C96" s="378"/>
      <c r="D96" s="378"/>
      <c r="E96" s="378"/>
      <c r="F96" s="378"/>
      <c r="G96" s="378"/>
      <c r="H96" s="378"/>
      <c r="I96" s="378"/>
      <c r="J96" s="378"/>
      <c r="K96" s="378"/>
    </row>
    <row r="97" spans="3:11">
      <c r="C97" s="378"/>
      <c r="D97" s="378"/>
      <c r="E97" s="378"/>
      <c r="F97" s="378"/>
      <c r="G97" s="378"/>
      <c r="H97" s="378"/>
      <c r="I97" s="378"/>
      <c r="J97" s="378"/>
      <c r="K97" s="378"/>
    </row>
    <row r="98" spans="3:11">
      <c r="C98" s="378"/>
      <c r="D98" s="378"/>
      <c r="E98" s="378"/>
      <c r="F98" s="378"/>
      <c r="G98" s="378"/>
      <c r="H98" s="378"/>
      <c r="I98" s="378"/>
      <c r="J98" s="378"/>
      <c r="K98" s="378"/>
    </row>
    <row r="99" spans="3:11">
      <c r="C99" s="378"/>
      <c r="D99" s="378"/>
      <c r="E99" s="378"/>
      <c r="F99" s="378"/>
      <c r="G99" s="378"/>
      <c r="H99" s="378"/>
      <c r="I99" s="378"/>
      <c r="J99" s="378"/>
      <c r="K99" s="378"/>
    </row>
    <row r="100" spans="3:11">
      <c r="C100" s="378"/>
      <c r="D100" s="378"/>
      <c r="E100" s="378"/>
      <c r="F100" s="378"/>
      <c r="G100" s="378"/>
      <c r="H100" s="378"/>
      <c r="I100" s="378"/>
      <c r="J100" s="378"/>
      <c r="K100" s="378"/>
    </row>
    <row r="101" spans="3:11">
      <c r="C101" s="378"/>
      <c r="D101" s="378"/>
      <c r="E101" s="378"/>
      <c r="F101" s="378"/>
      <c r="G101" s="378"/>
      <c r="H101" s="378"/>
      <c r="I101" s="378"/>
      <c r="J101" s="378"/>
      <c r="K101" s="378"/>
    </row>
    <row r="102" spans="3:11">
      <c r="C102" s="378"/>
      <c r="D102" s="378"/>
      <c r="E102" s="378"/>
      <c r="F102" s="378"/>
      <c r="G102" s="378"/>
      <c r="H102" s="378"/>
      <c r="I102" s="378"/>
      <c r="J102" s="378"/>
      <c r="K102" s="378"/>
    </row>
    <row r="103" spans="3:11">
      <c r="C103" s="378"/>
      <c r="D103" s="378"/>
      <c r="E103" s="378"/>
      <c r="F103" s="378"/>
      <c r="G103" s="378"/>
      <c r="H103" s="378"/>
      <c r="I103" s="378"/>
      <c r="J103" s="378"/>
      <c r="K103" s="378"/>
    </row>
    <row r="104" spans="3:11">
      <c r="C104" s="378"/>
      <c r="D104" s="378"/>
      <c r="E104" s="378"/>
      <c r="F104" s="378"/>
      <c r="G104" s="378"/>
      <c r="H104" s="378"/>
      <c r="I104" s="378"/>
      <c r="J104" s="378"/>
      <c r="K104" s="378"/>
    </row>
    <row r="105" spans="3:11">
      <c r="C105" s="378"/>
      <c r="D105" s="378"/>
      <c r="E105" s="378"/>
      <c r="F105" s="378"/>
      <c r="G105" s="378"/>
      <c r="H105" s="378"/>
      <c r="I105" s="378"/>
      <c r="J105" s="378"/>
      <c r="K105" s="378"/>
    </row>
    <row r="106" spans="3:11">
      <c r="C106" s="378"/>
      <c r="D106" s="378"/>
      <c r="E106" s="378"/>
      <c r="F106" s="378"/>
      <c r="G106" s="378"/>
      <c r="H106" s="378"/>
      <c r="I106" s="378"/>
      <c r="J106" s="378"/>
      <c r="K106" s="378"/>
    </row>
    <row r="107" spans="3:11">
      <c r="C107" s="378"/>
      <c r="D107" s="378"/>
      <c r="E107" s="378"/>
      <c r="F107" s="378"/>
      <c r="G107" s="378"/>
      <c r="H107" s="378"/>
      <c r="I107" s="378"/>
      <c r="J107" s="378"/>
      <c r="K107" s="378"/>
    </row>
    <row r="108" spans="3:11">
      <c r="C108" s="378"/>
      <c r="D108" s="378"/>
      <c r="E108" s="378"/>
      <c r="F108" s="378"/>
      <c r="G108" s="378"/>
      <c r="H108" s="378"/>
      <c r="I108" s="378"/>
      <c r="J108" s="378"/>
      <c r="K108" s="378"/>
    </row>
    <row r="109" spans="3:11">
      <c r="C109" s="378"/>
      <c r="D109" s="378"/>
      <c r="E109" s="378"/>
      <c r="F109" s="378"/>
      <c r="G109" s="378"/>
      <c r="H109" s="378"/>
      <c r="I109" s="378"/>
      <c r="J109" s="378"/>
      <c r="K109" s="378"/>
    </row>
    <row r="110" spans="3:11">
      <c r="C110" s="378"/>
      <c r="D110" s="378"/>
      <c r="E110" s="378"/>
      <c r="F110" s="378"/>
      <c r="G110" s="378"/>
      <c r="H110" s="378"/>
      <c r="I110" s="378"/>
      <c r="J110" s="378"/>
      <c r="K110" s="378"/>
    </row>
    <row r="111" spans="3:11">
      <c r="C111" s="378"/>
      <c r="D111" s="378"/>
      <c r="E111" s="378"/>
      <c r="F111" s="378"/>
      <c r="G111" s="378"/>
      <c r="H111" s="378"/>
      <c r="I111" s="378"/>
      <c r="J111" s="378"/>
      <c r="K111" s="378"/>
    </row>
    <row r="112" spans="3:11">
      <c r="C112" s="378"/>
      <c r="D112" s="378"/>
      <c r="E112" s="378"/>
      <c r="F112" s="378"/>
      <c r="G112" s="378"/>
      <c r="H112" s="378"/>
      <c r="I112" s="378"/>
      <c r="J112" s="378"/>
      <c r="K112" s="378"/>
    </row>
    <row r="113" spans="3:11">
      <c r="C113" s="378"/>
      <c r="D113" s="378"/>
      <c r="E113" s="378"/>
      <c r="F113" s="378"/>
      <c r="G113" s="378"/>
      <c r="H113" s="378"/>
      <c r="I113" s="378"/>
      <c r="J113" s="378"/>
      <c r="K113" s="378"/>
    </row>
    <row r="114" spans="3:11">
      <c r="C114" s="378"/>
      <c r="D114" s="378"/>
      <c r="E114" s="378"/>
      <c r="F114" s="378"/>
      <c r="G114" s="378"/>
      <c r="H114" s="378"/>
      <c r="I114" s="378"/>
      <c r="J114" s="378"/>
      <c r="K114" s="378"/>
    </row>
    <row r="115" spans="3:11">
      <c r="C115" s="378"/>
      <c r="D115" s="378"/>
      <c r="E115" s="378"/>
      <c r="F115" s="378"/>
      <c r="G115" s="378"/>
      <c r="H115" s="378"/>
      <c r="I115" s="378"/>
      <c r="J115" s="378"/>
      <c r="K115" s="378"/>
    </row>
    <row r="116" spans="3:11">
      <c r="C116" s="378"/>
      <c r="D116" s="378"/>
      <c r="E116" s="378"/>
      <c r="F116" s="378"/>
      <c r="G116" s="378"/>
      <c r="H116" s="378"/>
      <c r="I116" s="378"/>
      <c r="J116" s="378"/>
      <c r="K116" s="378"/>
    </row>
    <row r="117" spans="3:11">
      <c r="C117" s="378"/>
      <c r="D117" s="378"/>
      <c r="E117" s="378"/>
      <c r="F117" s="378"/>
      <c r="G117" s="378"/>
      <c r="H117" s="378"/>
      <c r="I117" s="378"/>
      <c r="J117" s="378"/>
      <c r="K117" s="378"/>
    </row>
    <row r="118" spans="3:11">
      <c r="C118" s="378"/>
      <c r="D118" s="378"/>
      <c r="E118" s="378"/>
      <c r="F118" s="378"/>
      <c r="G118" s="378"/>
      <c r="H118" s="378"/>
      <c r="I118" s="378"/>
      <c r="J118" s="378"/>
      <c r="K118" s="378"/>
    </row>
    <row r="119" spans="3:11">
      <c r="C119" s="378"/>
      <c r="D119" s="378"/>
      <c r="E119" s="378"/>
      <c r="F119" s="378"/>
      <c r="G119" s="378"/>
      <c r="H119" s="378"/>
      <c r="I119" s="378"/>
      <c r="J119" s="378"/>
      <c r="K119" s="378"/>
    </row>
    <row r="120" spans="3:11">
      <c r="C120" s="378"/>
      <c r="D120" s="378"/>
      <c r="E120" s="378"/>
      <c r="F120" s="378"/>
      <c r="G120" s="378"/>
      <c r="H120" s="378"/>
      <c r="I120" s="378"/>
      <c r="J120" s="378"/>
      <c r="K120" s="378"/>
    </row>
    <row r="121" spans="3:11">
      <c r="C121" s="378"/>
      <c r="D121" s="378"/>
      <c r="E121" s="378"/>
      <c r="F121" s="378"/>
      <c r="G121" s="378"/>
      <c r="H121" s="378"/>
      <c r="I121" s="378"/>
      <c r="J121" s="378"/>
      <c r="K121" s="378"/>
    </row>
    <row r="122" spans="3:11">
      <c r="C122" s="378"/>
      <c r="D122" s="378"/>
      <c r="E122" s="378"/>
      <c r="F122" s="378"/>
      <c r="G122" s="378"/>
      <c r="H122" s="378"/>
      <c r="I122" s="378"/>
      <c r="J122" s="378"/>
      <c r="K122" s="378"/>
    </row>
    <row r="123" spans="3:11">
      <c r="C123" s="378"/>
      <c r="D123" s="378"/>
      <c r="E123" s="378"/>
      <c r="F123" s="378"/>
      <c r="G123" s="378"/>
      <c r="H123" s="378"/>
      <c r="I123" s="378"/>
      <c r="J123" s="378"/>
      <c r="K123" s="378"/>
    </row>
    <row r="124" spans="3:11">
      <c r="C124" s="378"/>
      <c r="D124" s="378"/>
      <c r="E124" s="378"/>
      <c r="F124" s="378"/>
      <c r="G124" s="378"/>
      <c r="H124" s="378"/>
      <c r="I124" s="378"/>
      <c r="J124" s="378"/>
      <c r="K124" s="378"/>
    </row>
    <row r="125" spans="3:11">
      <c r="C125" s="378"/>
      <c r="D125" s="378"/>
      <c r="E125" s="378"/>
      <c r="F125" s="378"/>
      <c r="G125" s="378"/>
      <c r="H125" s="378"/>
      <c r="I125" s="378"/>
      <c r="J125" s="378"/>
      <c r="K125" s="378"/>
    </row>
    <row r="126" spans="3:11">
      <c r="C126" s="378"/>
      <c r="D126" s="378"/>
      <c r="E126" s="378"/>
      <c r="F126" s="378"/>
      <c r="G126" s="378"/>
      <c r="H126" s="378"/>
      <c r="I126" s="378"/>
      <c r="J126" s="378"/>
      <c r="K126" s="378"/>
    </row>
    <row r="127" spans="3:11">
      <c r="C127" s="378"/>
      <c r="D127" s="378"/>
      <c r="E127" s="378"/>
      <c r="F127" s="378"/>
      <c r="G127" s="378"/>
      <c r="H127" s="378"/>
      <c r="I127" s="378"/>
      <c r="J127" s="378"/>
      <c r="K127" s="378"/>
    </row>
    <row r="128" spans="3:11">
      <c r="C128" s="378"/>
      <c r="D128" s="378"/>
      <c r="E128" s="378"/>
      <c r="F128" s="378"/>
      <c r="G128" s="378"/>
      <c r="H128" s="378"/>
      <c r="I128" s="378"/>
      <c r="J128" s="378"/>
      <c r="K128" s="378"/>
    </row>
    <row r="129" spans="3:11">
      <c r="C129" s="378"/>
      <c r="D129" s="378"/>
      <c r="E129" s="378"/>
      <c r="F129" s="378"/>
      <c r="G129" s="378"/>
      <c r="H129" s="378"/>
      <c r="I129" s="378"/>
      <c r="J129" s="378"/>
      <c r="K129" s="378"/>
    </row>
    <row r="130" spans="3:11">
      <c r="C130" s="378"/>
      <c r="D130" s="378"/>
      <c r="E130" s="378"/>
      <c r="F130" s="378"/>
      <c r="G130" s="378"/>
      <c r="H130" s="378"/>
      <c r="I130" s="378"/>
      <c r="J130" s="378"/>
      <c r="K130" s="378"/>
    </row>
    <row r="131" spans="3:11">
      <c r="C131" s="378"/>
      <c r="D131" s="378"/>
      <c r="E131" s="378"/>
      <c r="F131" s="378"/>
      <c r="G131" s="378"/>
      <c r="H131" s="378"/>
      <c r="I131" s="378"/>
      <c r="J131" s="378"/>
      <c r="K131" s="378"/>
    </row>
    <row r="132" spans="3:11">
      <c r="C132" s="378"/>
      <c r="D132" s="378"/>
      <c r="E132" s="378"/>
      <c r="F132" s="378"/>
      <c r="G132" s="378"/>
      <c r="H132" s="378"/>
      <c r="I132" s="378"/>
      <c r="J132" s="378"/>
      <c r="K132" s="378"/>
    </row>
    <row r="133" spans="3:11">
      <c r="C133" s="378"/>
      <c r="D133" s="378"/>
      <c r="E133" s="378"/>
      <c r="F133" s="378"/>
      <c r="G133" s="378"/>
      <c r="H133" s="378"/>
      <c r="I133" s="378"/>
      <c r="J133" s="378"/>
      <c r="K133" s="378"/>
    </row>
    <row r="134" spans="3:11">
      <c r="C134" s="378"/>
      <c r="D134" s="378"/>
      <c r="E134" s="378"/>
      <c r="F134" s="378"/>
      <c r="G134" s="378"/>
      <c r="H134" s="378"/>
      <c r="I134" s="378"/>
      <c r="J134" s="378"/>
      <c r="K134" s="378"/>
    </row>
    <row r="135" spans="3:11">
      <c r="C135" s="378"/>
      <c r="D135" s="378"/>
      <c r="E135" s="378"/>
      <c r="F135" s="378"/>
      <c r="G135" s="378"/>
      <c r="H135" s="378"/>
      <c r="I135" s="378"/>
      <c r="J135" s="378"/>
      <c r="K135" s="378"/>
    </row>
    <row r="136" spans="3:11">
      <c r="C136" s="378"/>
      <c r="D136" s="378"/>
      <c r="E136" s="378"/>
      <c r="F136" s="378"/>
      <c r="G136" s="378"/>
      <c r="H136" s="378"/>
      <c r="I136" s="378"/>
      <c r="J136" s="378"/>
      <c r="K136" s="378"/>
    </row>
    <row r="137" spans="3:11">
      <c r="C137" s="378"/>
      <c r="D137" s="378"/>
      <c r="E137" s="378"/>
      <c r="F137" s="378"/>
      <c r="G137" s="378"/>
      <c r="H137" s="378"/>
      <c r="I137" s="378"/>
      <c r="J137" s="378"/>
      <c r="K137" s="378"/>
    </row>
    <row r="138" spans="3:11">
      <c r="C138" s="378"/>
      <c r="D138" s="378"/>
      <c r="E138" s="378"/>
      <c r="F138" s="378"/>
      <c r="G138" s="378"/>
      <c r="H138" s="378"/>
      <c r="I138" s="378"/>
      <c r="J138" s="378"/>
      <c r="K138" s="378"/>
    </row>
    <row r="139" spans="3:11">
      <c r="C139" s="378"/>
      <c r="D139" s="378"/>
      <c r="E139" s="378"/>
      <c r="F139" s="378"/>
      <c r="G139" s="378"/>
      <c r="H139" s="378"/>
      <c r="I139" s="378"/>
      <c r="J139" s="378"/>
      <c r="K139" s="378"/>
    </row>
    <row r="140" spans="3:11">
      <c r="C140" s="378"/>
      <c r="D140" s="378"/>
      <c r="E140" s="378"/>
      <c r="F140" s="378"/>
      <c r="G140" s="378"/>
      <c r="H140" s="378"/>
      <c r="I140" s="378"/>
      <c r="J140" s="378"/>
      <c r="K140" s="378"/>
    </row>
    <row r="141" spans="3:11">
      <c r="C141" s="378"/>
      <c r="D141" s="378"/>
      <c r="E141" s="378"/>
      <c r="F141" s="378"/>
      <c r="G141" s="378"/>
      <c r="H141" s="378"/>
      <c r="I141" s="378"/>
      <c r="J141" s="378"/>
      <c r="K141" s="378"/>
    </row>
    <row r="142" spans="3:11">
      <c r="C142" s="378"/>
      <c r="D142" s="378"/>
      <c r="E142" s="378"/>
      <c r="F142" s="378"/>
      <c r="G142" s="378"/>
      <c r="H142" s="378"/>
      <c r="I142" s="378"/>
      <c r="J142" s="378"/>
      <c r="K142" s="378"/>
    </row>
    <row r="143" spans="3:11">
      <c r="C143" s="378"/>
      <c r="D143" s="378"/>
      <c r="E143" s="378"/>
      <c r="F143" s="378"/>
      <c r="G143" s="378"/>
      <c r="H143" s="378"/>
      <c r="I143" s="378"/>
      <c r="J143" s="378"/>
      <c r="K143" s="378"/>
    </row>
    <row r="144" spans="3:11">
      <c r="C144" s="378"/>
      <c r="D144" s="378"/>
      <c r="E144" s="378"/>
      <c r="F144" s="378"/>
      <c r="G144" s="378"/>
      <c r="H144" s="378"/>
      <c r="I144" s="378"/>
      <c r="J144" s="378"/>
      <c r="K144" s="378"/>
    </row>
    <row r="145" spans="3:11">
      <c r="C145" s="378"/>
      <c r="D145" s="378"/>
      <c r="E145" s="378"/>
      <c r="F145" s="378"/>
      <c r="G145" s="378"/>
      <c r="H145" s="378"/>
      <c r="I145" s="378"/>
      <c r="J145" s="378"/>
      <c r="K145" s="378"/>
    </row>
    <row r="146" spans="3:11">
      <c r="C146" s="378"/>
      <c r="D146" s="378"/>
      <c r="E146" s="378"/>
      <c r="F146" s="378"/>
      <c r="G146" s="378"/>
      <c r="H146" s="378"/>
      <c r="I146" s="378"/>
      <c r="J146" s="378"/>
      <c r="K146" s="378"/>
    </row>
    <row r="147" spans="3:11">
      <c r="C147" s="378"/>
      <c r="D147" s="378"/>
      <c r="E147" s="378"/>
      <c r="F147" s="378"/>
      <c r="G147" s="378"/>
      <c r="H147" s="378"/>
      <c r="I147" s="378"/>
      <c r="J147" s="378"/>
      <c r="K147" s="378"/>
    </row>
    <row r="148" spans="3:11">
      <c r="C148" s="378"/>
      <c r="D148" s="378"/>
      <c r="E148" s="378"/>
      <c r="F148" s="378"/>
      <c r="G148" s="378"/>
      <c r="H148" s="378"/>
      <c r="I148" s="378"/>
      <c r="J148" s="378"/>
      <c r="K148" s="378"/>
    </row>
    <row r="149" spans="3:11">
      <c r="C149" s="378"/>
      <c r="D149" s="378"/>
      <c r="E149" s="378"/>
      <c r="F149" s="378"/>
      <c r="G149" s="378"/>
      <c r="H149" s="378"/>
      <c r="I149" s="378"/>
      <c r="J149" s="378"/>
      <c r="K149" s="378"/>
    </row>
    <row r="150" spans="3:11">
      <c r="C150" s="378"/>
      <c r="D150" s="378"/>
      <c r="E150" s="378"/>
      <c r="F150" s="378"/>
      <c r="G150" s="378"/>
      <c r="H150" s="378"/>
      <c r="I150" s="378"/>
      <c r="J150" s="378"/>
      <c r="K150" s="378"/>
    </row>
    <row r="151" spans="3:11">
      <c r="C151" s="378"/>
      <c r="D151" s="378"/>
      <c r="E151" s="378"/>
      <c r="F151" s="378"/>
      <c r="G151" s="378"/>
      <c r="H151" s="378"/>
      <c r="I151" s="378"/>
      <c r="J151" s="378"/>
      <c r="K151" s="378"/>
    </row>
    <row r="152" spans="3:11">
      <c r="C152" s="378"/>
      <c r="D152" s="378"/>
      <c r="E152" s="378"/>
      <c r="F152" s="378"/>
      <c r="G152" s="378"/>
      <c r="H152" s="378"/>
      <c r="I152" s="378"/>
      <c r="J152" s="378"/>
      <c r="K152" s="378"/>
    </row>
    <row r="153" spans="3:11">
      <c r="C153" s="378"/>
      <c r="D153" s="378"/>
      <c r="E153" s="378"/>
      <c r="F153" s="378"/>
      <c r="G153" s="378"/>
      <c r="H153" s="378"/>
      <c r="I153" s="378"/>
      <c r="J153" s="378"/>
      <c r="K153" s="378"/>
    </row>
    <row r="154" spans="3:11">
      <c r="C154" s="378"/>
      <c r="D154" s="378"/>
      <c r="E154" s="378"/>
      <c r="F154" s="378"/>
      <c r="G154" s="378"/>
      <c r="H154" s="378"/>
      <c r="I154" s="378"/>
      <c r="J154" s="378"/>
      <c r="K154" s="378"/>
    </row>
    <row r="155" spans="3:11">
      <c r="C155" s="378"/>
      <c r="D155" s="378"/>
      <c r="E155" s="378"/>
      <c r="F155" s="378"/>
      <c r="G155" s="378"/>
      <c r="H155" s="378"/>
      <c r="I155" s="378"/>
      <c r="J155" s="378"/>
      <c r="K155" s="378"/>
    </row>
    <row r="156" spans="3:11">
      <c r="C156" s="378"/>
      <c r="D156" s="378"/>
      <c r="E156" s="378"/>
      <c r="F156" s="378"/>
      <c r="G156" s="378"/>
      <c r="H156" s="378"/>
      <c r="I156" s="378"/>
      <c r="J156" s="378"/>
      <c r="K156" s="378"/>
    </row>
    <row r="157" spans="3:11">
      <c r="C157" s="378"/>
      <c r="D157" s="378"/>
      <c r="E157" s="378"/>
      <c r="F157" s="378"/>
      <c r="G157" s="378"/>
      <c r="H157" s="378"/>
      <c r="I157" s="378"/>
      <c r="J157" s="378"/>
      <c r="K157" s="378"/>
    </row>
    <row r="158" spans="3:11">
      <c r="C158" s="378"/>
      <c r="D158" s="378"/>
      <c r="E158" s="378"/>
      <c r="F158" s="378"/>
      <c r="G158" s="378"/>
      <c r="H158" s="378"/>
      <c r="I158" s="378"/>
      <c r="J158" s="378"/>
      <c r="K158" s="378"/>
    </row>
    <row r="159" spans="3:11">
      <c r="C159" s="378"/>
      <c r="D159" s="378"/>
      <c r="E159" s="378"/>
      <c r="F159" s="378"/>
      <c r="G159" s="378"/>
      <c r="H159" s="378"/>
      <c r="I159" s="378"/>
      <c r="J159" s="378"/>
      <c r="K159" s="378"/>
    </row>
    <row r="160" spans="3:11">
      <c r="C160" s="378"/>
      <c r="D160" s="378"/>
      <c r="E160" s="378"/>
      <c r="F160" s="378"/>
      <c r="G160" s="378"/>
      <c r="H160" s="378"/>
      <c r="I160" s="378"/>
      <c r="J160" s="378"/>
      <c r="K160" s="378"/>
    </row>
    <row r="161" spans="3:11">
      <c r="C161" s="378"/>
      <c r="D161" s="378"/>
      <c r="E161" s="378"/>
      <c r="F161" s="378"/>
      <c r="G161" s="378"/>
      <c r="H161" s="378"/>
      <c r="I161" s="378"/>
      <c r="J161" s="378"/>
      <c r="K161" s="378"/>
    </row>
    <row r="162" spans="3:11">
      <c r="C162" s="378"/>
      <c r="D162" s="378"/>
      <c r="E162" s="378"/>
      <c r="F162" s="378"/>
      <c r="G162" s="378"/>
      <c r="H162" s="378"/>
      <c r="I162" s="378"/>
      <c r="J162" s="378"/>
      <c r="K162" s="378"/>
    </row>
    <row r="163" spans="3:11">
      <c r="C163" s="378"/>
      <c r="D163" s="378"/>
      <c r="E163" s="378"/>
      <c r="F163" s="378"/>
      <c r="G163" s="378"/>
      <c r="H163" s="378"/>
      <c r="I163" s="378"/>
      <c r="J163" s="378"/>
      <c r="K163" s="378"/>
    </row>
    <row r="164" spans="3:11">
      <c r="C164" s="378"/>
      <c r="D164" s="378"/>
      <c r="E164" s="378"/>
      <c r="F164" s="378"/>
      <c r="G164" s="378"/>
      <c r="H164" s="378"/>
      <c r="I164" s="378"/>
      <c r="J164" s="378"/>
      <c r="K164" s="378"/>
    </row>
    <row r="165" spans="3:11">
      <c r="C165" s="378"/>
      <c r="D165" s="378"/>
      <c r="E165" s="378"/>
      <c r="F165" s="378"/>
      <c r="G165" s="378"/>
      <c r="H165" s="378"/>
      <c r="I165" s="378"/>
      <c r="J165" s="378"/>
      <c r="K165" s="378"/>
    </row>
    <row r="166" spans="3:11">
      <c r="C166" s="378"/>
      <c r="D166" s="378"/>
      <c r="E166" s="378"/>
      <c r="F166" s="378"/>
      <c r="G166" s="378"/>
      <c r="H166" s="378"/>
      <c r="I166" s="378"/>
      <c r="J166" s="378"/>
      <c r="K166" s="378"/>
    </row>
    <row r="167" spans="3:11">
      <c r="C167" s="378"/>
      <c r="D167" s="378"/>
      <c r="E167" s="378"/>
      <c r="F167" s="378"/>
      <c r="G167" s="378"/>
      <c r="H167" s="378"/>
      <c r="I167" s="378"/>
      <c r="J167" s="378"/>
      <c r="K167" s="378"/>
    </row>
    <row r="168" spans="3:11">
      <c r="C168" s="378"/>
      <c r="D168" s="378"/>
      <c r="E168" s="378"/>
      <c r="F168" s="378"/>
      <c r="G168" s="378"/>
      <c r="H168" s="378"/>
      <c r="I168" s="378"/>
      <c r="J168" s="378"/>
      <c r="K168" s="378"/>
    </row>
    <row r="169" spans="3:11">
      <c r="C169" s="378"/>
      <c r="D169" s="378"/>
      <c r="E169" s="378"/>
      <c r="F169" s="378"/>
      <c r="G169" s="378"/>
      <c r="H169" s="378"/>
      <c r="I169" s="378"/>
      <c r="J169" s="378"/>
      <c r="K169" s="378"/>
    </row>
    <row r="170" spans="3:11">
      <c r="C170" s="378"/>
      <c r="D170" s="378"/>
      <c r="E170" s="378"/>
      <c r="F170" s="378"/>
      <c r="G170" s="378"/>
      <c r="H170" s="378"/>
      <c r="I170" s="378"/>
      <c r="J170" s="378"/>
      <c r="K170" s="378"/>
    </row>
    <row r="171" spans="3:11">
      <c r="C171" s="378"/>
      <c r="D171" s="378"/>
      <c r="E171" s="378"/>
      <c r="F171" s="378"/>
      <c r="G171" s="378"/>
      <c r="H171" s="378"/>
      <c r="I171" s="378"/>
      <c r="J171" s="378"/>
      <c r="K171" s="378"/>
    </row>
    <row r="172" spans="3:11">
      <c r="C172" s="378"/>
      <c r="D172" s="378"/>
      <c r="E172" s="378"/>
      <c r="F172" s="378"/>
      <c r="G172" s="378"/>
      <c r="H172" s="378"/>
      <c r="I172" s="378"/>
      <c r="J172" s="378"/>
      <c r="K172" s="378"/>
    </row>
    <row r="173" spans="3:11">
      <c r="C173" s="378"/>
      <c r="D173" s="378"/>
      <c r="E173" s="378"/>
      <c r="F173" s="378"/>
      <c r="G173" s="378"/>
      <c r="H173" s="378"/>
      <c r="I173" s="378"/>
      <c r="J173" s="378"/>
      <c r="K173" s="378"/>
    </row>
    <row r="174" spans="3:11">
      <c r="C174" s="378"/>
      <c r="D174" s="378"/>
      <c r="E174" s="378"/>
      <c r="F174" s="378"/>
      <c r="G174" s="378"/>
      <c r="H174" s="378"/>
      <c r="I174" s="378"/>
      <c r="J174" s="378"/>
      <c r="K174" s="378"/>
    </row>
    <row r="175" spans="3:11">
      <c r="C175" s="378"/>
      <c r="D175" s="378"/>
      <c r="E175" s="378"/>
      <c r="F175" s="378"/>
      <c r="G175" s="378"/>
      <c r="H175" s="378"/>
      <c r="I175" s="378"/>
      <c r="J175" s="378"/>
      <c r="K175" s="378"/>
    </row>
    <row r="176" spans="3:11">
      <c r="C176" s="378"/>
      <c r="D176" s="378"/>
      <c r="E176" s="378"/>
      <c r="F176" s="378"/>
      <c r="G176" s="378"/>
      <c r="H176" s="378"/>
      <c r="I176" s="378"/>
      <c r="J176" s="378"/>
      <c r="K176" s="378"/>
    </row>
    <row r="177" spans="3:11">
      <c r="C177" s="378"/>
      <c r="D177" s="378"/>
      <c r="E177" s="378"/>
      <c r="F177" s="378"/>
      <c r="G177" s="378"/>
      <c r="H177" s="378"/>
      <c r="I177" s="378"/>
      <c r="J177" s="378"/>
      <c r="K177" s="378"/>
    </row>
    <row r="178" spans="3:11">
      <c r="C178" s="378"/>
      <c r="D178" s="378"/>
      <c r="E178" s="378"/>
      <c r="F178" s="378"/>
      <c r="G178" s="378"/>
      <c r="H178" s="378"/>
      <c r="I178" s="378"/>
      <c r="J178" s="378"/>
      <c r="K178" s="378"/>
    </row>
    <row r="179" spans="3:11">
      <c r="C179" s="378"/>
      <c r="D179" s="378"/>
      <c r="E179" s="378"/>
      <c r="F179" s="378"/>
      <c r="G179" s="378"/>
      <c r="H179" s="378"/>
      <c r="I179" s="378"/>
      <c r="J179" s="378"/>
      <c r="K179" s="378"/>
    </row>
    <row r="180" spans="3:11">
      <c r="C180" s="378"/>
      <c r="D180" s="378"/>
      <c r="E180" s="378"/>
      <c r="F180" s="378"/>
      <c r="G180" s="378"/>
      <c r="H180" s="378"/>
      <c r="I180" s="378"/>
      <c r="J180" s="378"/>
      <c r="K180" s="378"/>
    </row>
    <row r="181" spans="3:11">
      <c r="C181" s="378"/>
      <c r="D181" s="378"/>
      <c r="E181" s="378"/>
      <c r="F181" s="378"/>
      <c r="G181" s="378"/>
      <c r="H181" s="378"/>
      <c r="I181" s="378"/>
      <c r="J181" s="378"/>
      <c r="K181" s="378"/>
    </row>
    <row r="182" spans="3:11">
      <c r="C182" s="378"/>
      <c r="D182" s="378"/>
      <c r="E182" s="378"/>
      <c r="F182" s="378"/>
      <c r="G182" s="378"/>
      <c r="H182" s="378"/>
      <c r="I182" s="378"/>
      <c r="J182" s="378"/>
      <c r="K182" s="378"/>
    </row>
    <row r="183" spans="3:11">
      <c r="C183" s="378"/>
      <c r="D183" s="378"/>
      <c r="E183" s="378"/>
      <c r="F183" s="378"/>
      <c r="G183" s="378"/>
      <c r="H183" s="378"/>
      <c r="I183" s="378"/>
      <c r="J183" s="378"/>
      <c r="K183" s="378"/>
    </row>
    <row r="184" spans="3:11">
      <c r="C184" s="378"/>
      <c r="D184" s="378"/>
      <c r="E184" s="378"/>
      <c r="F184" s="378"/>
      <c r="G184" s="378"/>
      <c r="H184" s="378"/>
      <c r="I184" s="378"/>
      <c r="J184" s="378"/>
      <c r="K184" s="378"/>
    </row>
    <row r="185" spans="3:11">
      <c r="C185" s="378"/>
      <c r="D185" s="378"/>
      <c r="E185" s="378"/>
      <c r="F185" s="378"/>
      <c r="G185" s="378"/>
      <c r="H185" s="378"/>
      <c r="I185" s="378"/>
      <c r="J185" s="378"/>
      <c r="K185" s="378"/>
    </row>
    <row r="186" spans="3:11">
      <c r="C186" s="378"/>
      <c r="D186" s="378"/>
      <c r="E186" s="378"/>
      <c r="F186" s="378"/>
      <c r="G186" s="378"/>
      <c r="H186" s="378"/>
      <c r="I186" s="378"/>
      <c r="J186" s="378"/>
      <c r="K186" s="378"/>
    </row>
    <row r="187" spans="3:11">
      <c r="C187" s="378"/>
      <c r="D187" s="378"/>
      <c r="E187" s="378"/>
      <c r="F187" s="378"/>
      <c r="G187" s="378"/>
      <c r="H187" s="378"/>
      <c r="I187" s="378"/>
      <c r="J187" s="378"/>
      <c r="K187" s="378"/>
    </row>
    <row r="188" spans="3:11">
      <c r="C188" s="378"/>
      <c r="D188" s="378"/>
      <c r="E188" s="378"/>
      <c r="F188" s="378"/>
      <c r="G188" s="378"/>
      <c r="H188" s="378"/>
      <c r="I188" s="378"/>
      <c r="J188" s="378"/>
      <c r="K188" s="378"/>
    </row>
    <row r="189" spans="3:11">
      <c r="C189" s="378"/>
      <c r="D189" s="378"/>
      <c r="E189" s="378"/>
      <c r="F189" s="378"/>
      <c r="G189" s="378"/>
      <c r="H189" s="378"/>
      <c r="I189" s="378"/>
      <c r="J189" s="378"/>
      <c r="K189" s="378"/>
    </row>
    <row r="190" spans="3:11">
      <c r="C190" s="378"/>
      <c r="D190" s="378"/>
      <c r="E190" s="378"/>
      <c r="F190" s="378"/>
      <c r="G190" s="378"/>
      <c r="H190" s="378"/>
      <c r="I190" s="378"/>
      <c r="J190" s="378"/>
      <c r="K190" s="378"/>
    </row>
    <row r="191" spans="3:11">
      <c r="C191" s="378"/>
      <c r="D191" s="378"/>
      <c r="E191" s="378"/>
      <c r="F191" s="378"/>
      <c r="G191" s="378"/>
      <c r="H191" s="378"/>
      <c r="I191" s="378"/>
      <c r="J191" s="378"/>
      <c r="K191" s="378"/>
    </row>
    <row r="192" spans="3:11">
      <c r="C192" s="378"/>
      <c r="D192" s="378"/>
      <c r="E192" s="378"/>
      <c r="F192" s="378"/>
      <c r="G192" s="378"/>
      <c r="H192" s="378"/>
      <c r="I192" s="378"/>
      <c r="J192" s="378"/>
      <c r="K192" s="378"/>
    </row>
    <row r="193" spans="3:11">
      <c r="C193" s="378"/>
      <c r="D193" s="378"/>
      <c r="E193" s="378"/>
      <c r="F193" s="378"/>
      <c r="G193" s="378"/>
      <c r="H193" s="378"/>
      <c r="I193" s="378"/>
      <c r="J193" s="378"/>
      <c r="K193" s="378"/>
    </row>
    <row r="194" spans="3:11">
      <c r="C194" s="378"/>
      <c r="D194" s="378"/>
      <c r="E194" s="378"/>
      <c r="F194" s="378"/>
      <c r="G194" s="378"/>
      <c r="H194" s="378"/>
      <c r="I194" s="378"/>
      <c r="J194" s="378"/>
      <c r="K194" s="378"/>
    </row>
    <row r="195" spans="3:11">
      <c r="C195" s="378"/>
      <c r="D195" s="378"/>
      <c r="E195" s="378"/>
      <c r="F195" s="378"/>
      <c r="G195" s="378"/>
      <c r="H195" s="378"/>
      <c r="I195" s="378"/>
      <c r="J195" s="378"/>
      <c r="K195" s="378"/>
    </row>
    <row r="196" spans="3:11">
      <c r="C196" s="378"/>
      <c r="D196" s="378"/>
      <c r="E196" s="378"/>
      <c r="F196" s="378"/>
      <c r="G196" s="378"/>
      <c r="H196" s="378"/>
      <c r="I196" s="378"/>
      <c r="J196" s="378"/>
      <c r="K196" s="378"/>
    </row>
    <row r="197" spans="3:11">
      <c r="C197" s="378"/>
      <c r="D197" s="378"/>
      <c r="E197" s="378"/>
      <c r="F197" s="378"/>
      <c r="G197" s="378"/>
      <c r="H197" s="378"/>
      <c r="I197" s="378"/>
      <c r="J197" s="378"/>
      <c r="K197" s="378"/>
    </row>
    <row r="198" spans="3:11">
      <c r="C198" s="378"/>
      <c r="D198" s="378"/>
      <c r="E198" s="378"/>
      <c r="F198" s="378"/>
      <c r="G198" s="378"/>
      <c r="H198" s="378"/>
      <c r="I198" s="378"/>
      <c r="J198" s="378"/>
      <c r="K198" s="378"/>
    </row>
    <row r="199" spans="3:11">
      <c r="C199" s="378"/>
      <c r="D199" s="378"/>
      <c r="E199" s="378"/>
      <c r="F199" s="378"/>
      <c r="G199" s="378"/>
      <c r="H199" s="378"/>
      <c r="I199" s="378"/>
      <c r="J199" s="378"/>
      <c r="K199" s="378"/>
    </row>
    <row r="200" spans="3:11">
      <c r="C200" s="378"/>
      <c r="D200" s="378"/>
      <c r="E200" s="378"/>
      <c r="F200" s="378"/>
      <c r="G200" s="378"/>
      <c r="H200" s="378"/>
      <c r="I200" s="378"/>
      <c r="J200" s="378"/>
      <c r="K200" s="378"/>
    </row>
    <row r="201" spans="3:11">
      <c r="C201" s="378"/>
      <c r="D201" s="378"/>
      <c r="E201" s="378"/>
      <c r="F201" s="378"/>
      <c r="G201" s="378"/>
      <c r="H201" s="378"/>
      <c r="I201" s="378"/>
      <c r="J201" s="378"/>
      <c r="K201" s="378"/>
    </row>
    <row r="202" spans="3:11">
      <c r="C202" s="378"/>
      <c r="D202" s="378"/>
      <c r="E202" s="378"/>
      <c r="F202" s="378"/>
      <c r="G202" s="378"/>
      <c r="H202" s="378"/>
      <c r="I202" s="378"/>
      <c r="J202" s="378"/>
      <c r="K202" s="378"/>
    </row>
    <row r="203" spans="3:11">
      <c r="C203" s="378"/>
      <c r="D203" s="378"/>
      <c r="E203" s="378"/>
      <c r="F203" s="378"/>
      <c r="G203" s="378"/>
      <c r="H203" s="378"/>
      <c r="I203" s="378"/>
      <c r="J203" s="378"/>
      <c r="K203" s="378"/>
    </row>
    <row r="204" spans="3:11">
      <c r="C204" s="378"/>
      <c r="D204" s="378"/>
      <c r="E204" s="378"/>
      <c r="F204" s="378"/>
      <c r="G204" s="378"/>
      <c r="H204" s="378"/>
      <c r="I204" s="378"/>
      <c r="J204" s="378"/>
      <c r="K204" s="378"/>
    </row>
    <row r="205" spans="3:11">
      <c r="C205" s="378"/>
      <c r="D205" s="378"/>
      <c r="E205" s="378"/>
      <c r="F205" s="378"/>
      <c r="G205" s="378"/>
      <c r="H205" s="378"/>
      <c r="I205" s="378"/>
      <c r="J205" s="378"/>
      <c r="K205" s="378"/>
    </row>
    <row r="206" spans="3:11">
      <c r="C206" s="378"/>
      <c r="D206" s="378"/>
      <c r="E206" s="378"/>
      <c r="F206" s="378"/>
      <c r="G206" s="378"/>
      <c r="H206" s="378"/>
      <c r="I206" s="378"/>
      <c r="J206" s="378"/>
      <c r="K206" s="378"/>
    </row>
    <row r="207" spans="3:11">
      <c r="C207" s="378"/>
      <c r="D207" s="378"/>
      <c r="E207" s="378"/>
      <c r="F207" s="378"/>
      <c r="G207" s="378"/>
      <c r="H207" s="378"/>
      <c r="I207" s="378"/>
      <c r="J207" s="378"/>
      <c r="K207" s="378"/>
    </row>
    <row r="208" spans="3:11">
      <c r="C208" s="378"/>
      <c r="D208" s="378"/>
      <c r="E208" s="378"/>
      <c r="F208" s="378"/>
      <c r="G208" s="378"/>
      <c r="H208" s="378"/>
      <c r="I208" s="378"/>
      <c r="J208" s="378"/>
      <c r="K208" s="378"/>
    </row>
    <row r="209" spans="3:11">
      <c r="C209" s="378"/>
      <c r="D209" s="378"/>
      <c r="E209" s="378"/>
      <c r="F209" s="378"/>
      <c r="G209" s="378"/>
      <c r="H209" s="378"/>
      <c r="I209" s="378"/>
      <c r="J209" s="378"/>
      <c r="K209" s="378"/>
    </row>
    <row r="210" spans="3:11">
      <c r="C210" s="378"/>
      <c r="D210" s="378"/>
      <c r="E210" s="378"/>
      <c r="F210" s="378"/>
      <c r="G210" s="378"/>
      <c r="H210" s="378"/>
      <c r="I210" s="378"/>
      <c r="J210" s="378"/>
      <c r="K210" s="378"/>
    </row>
  </sheetData>
  <mergeCells count="17">
    <mergeCell ref="A6:K6"/>
    <mergeCell ref="L8:L9"/>
    <mergeCell ref="H1:K1"/>
    <mergeCell ref="H2:K2"/>
    <mergeCell ref="I7:K7"/>
    <mergeCell ref="A8:A9"/>
    <mergeCell ref="B8:B9"/>
    <mergeCell ref="C8:C9"/>
    <mergeCell ref="D8:D9"/>
    <mergeCell ref="E8:E9"/>
    <mergeCell ref="F8:F9"/>
    <mergeCell ref="G8:G9"/>
    <mergeCell ref="H8:J8"/>
    <mergeCell ref="K8:K9"/>
    <mergeCell ref="A1:B1"/>
    <mergeCell ref="A2:B2"/>
    <mergeCell ref="A4:K4"/>
  </mergeCells>
  <pageMargins left="0.7" right="0.7" top="0.75" bottom="0.75" header="0.3" footer="0.3"/>
  <pageSetup paperSize="9" scale="5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R28"/>
  <sheetViews>
    <sheetView workbookViewId="0">
      <selection sqref="A1:R22"/>
    </sheetView>
  </sheetViews>
  <sheetFormatPr baseColWidth="10" defaultColWidth="8.83203125" defaultRowHeight="13"/>
  <cols>
    <col min="1" max="1" width="2.5" bestFit="1" customWidth="1"/>
    <col min="2" max="2" width="24.5" customWidth="1"/>
    <col min="3" max="3" width="9.6640625" bestFit="1" customWidth="1"/>
    <col min="11" max="11" width="9.6640625" bestFit="1" customWidth="1"/>
    <col min="12" max="13" width="0" hidden="1" customWidth="1"/>
    <col min="16" max="16" width="8.1640625" style="404" bestFit="1" customWidth="1"/>
    <col min="17" max="17" width="8.1640625" style="404" customWidth="1"/>
    <col min="18" max="18" width="8.1640625" style="404" bestFit="1" customWidth="1"/>
    <col min="258" max="258" width="2.5" bestFit="1" customWidth="1"/>
    <col min="259" max="259" width="24.5" customWidth="1"/>
    <col min="273" max="274" width="8.1640625" bestFit="1" customWidth="1"/>
    <col min="514" max="514" width="2.5" bestFit="1" customWidth="1"/>
    <col min="515" max="515" width="24.5" customWidth="1"/>
    <col min="529" max="530" width="8.1640625" bestFit="1" customWidth="1"/>
    <col min="770" max="770" width="2.5" bestFit="1" customWidth="1"/>
    <col min="771" max="771" width="24.5" customWidth="1"/>
    <col min="785" max="786" width="8.1640625" bestFit="1" customWidth="1"/>
    <col min="1026" max="1026" width="2.5" bestFit="1" customWidth="1"/>
    <col min="1027" max="1027" width="24.5" customWidth="1"/>
    <col min="1041" max="1042" width="8.1640625" bestFit="1" customWidth="1"/>
    <col min="1282" max="1282" width="2.5" bestFit="1" customWidth="1"/>
    <col min="1283" max="1283" width="24.5" customWidth="1"/>
    <col min="1297" max="1298" width="8.1640625" bestFit="1" customWidth="1"/>
    <col min="1538" max="1538" width="2.5" bestFit="1" customWidth="1"/>
    <col min="1539" max="1539" width="24.5" customWidth="1"/>
    <col min="1553" max="1554" width="8.1640625" bestFit="1" customWidth="1"/>
    <col min="1794" max="1794" width="2.5" bestFit="1" customWidth="1"/>
    <col min="1795" max="1795" width="24.5" customWidth="1"/>
    <col min="1809" max="1810" width="8.1640625" bestFit="1" customWidth="1"/>
    <col min="2050" max="2050" width="2.5" bestFit="1" customWidth="1"/>
    <col min="2051" max="2051" width="24.5" customWidth="1"/>
    <col min="2065" max="2066" width="8.1640625" bestFit="1" customWidth="1"/>
    <col min="2306" max="2306" width="2.5" bestFit="1" customWidth="1"/>
    <col min="2307" max="2307" width="24.5" customWidth="1"/>
    <col min="2321" max="2322" width="8.1640625" bestFit="1" customWidth="1"/>
    <col min="2562" max="2562" width="2.5" bestFit="1" customWidth="1"/>
    <col min="2563" max="2563" width="24.5" customWidth="1"/>
    <col min="2577" max="2578" width="8.1640625" bestFit="1" customWidth="1"/>
    <col min="2818" max="2818" width="2.5" bestFit="1" customWidth="1"/>
    <col min="2819" max="2819" width="24.5" customWidth="1"/>
    <col min="2833" max="2834" width="8.1640625" bestFit="1" customWidth="1"/>
    <col min="3074" max="3074" width="2.5" bestFit="1" customWidth="1"/>
    <col min="3075" max="3075" width="24.5" customWidth="1"/>
    <col min="3089" max="3090" width="8.1640625" bestFit="1" customWidth="1"/>
    <col min="3330" max="3330" width="2.5" bestFit="1" customWidth="1"/>
    <col min="3331" max="3331" width="24.5" customWidth="1"/>
    <col min="3345" max="3346" width="8.1640625" bestFit="1" customWidth="1"/>
    <col min="3586" max="3586" width="2.5" bestFit="1" customWidth="1"/>
    <col min="3587" max="3587" width="24.5" customWidth="1"/>
    <col min="3601" max="3602" width="8.1640625" bestFit="1" customWidth="1"/>
    <col min="3842" max="3842" width="2.5" bestFit="1" customWidth="1"/>
    <col min="3843" max="3843" width="24.5" customWidth="1"/>
    <col min="3857" max="3858" width="8.1640625" bestFit="1" customWidth="1"/>
    <col min="4098" max="4098" width="2.5" bestFit="1" customWidth="1"/>
    <col min="4099" max="4099" width="24.5" customWidth="1"/>
    <col min="4113" max="4114" width="8.1640625" bestFit="1" customWidth="1"/>
    <col min="4354" max="4354" width="2.5" bestFit="1" customWidth="1"/>
    <col min="4355" max="4355" width="24.5" customWidth="1"/>
    <col min="4369" max="4370" width="8.1640625" bestFit="1" customWidth="1"/>
    <col min="4610" max="4610" width="2.5" bestFit="1" customWidth="1"/>
    <col min="4611" max="4611" width="24.5" customWidth="1"/>
    <col min="4625" max="4626" width="8.1640625" bestFit="1" customWidth="1"/>
    <col min="4866" max="4866" width="2.5" bestFit="1" customWidth="1"/>
    <col min="4867" max="4867" width="24.5" customWidth="1"/>
    <col min="4881" max="4882" width="8.1640625" bestFit="1" customWidth="1"/>
    <col min="5122" max="5122" width="2.5" bestFit="1" customWidth="1"/>
    <col min="5123" max="5123" width="24.5" customWidth="1"/>
    <col min="5137" max="5138" width="8.1640625" bestFit="1" customWidth="1"/>
    <col min="5378" max="5378" width="2.5" bestFit="1" customWidth="1"/>
    <col min="5379" max="5379" width="24.5" customWidth="1"/>
    <col min="5393" max="5394" width="8.1640625" bestFit="1" customWidth="1"/>
    <col min="5634" max="5634" width="2.5" bestFit="1" customWidth="1"/>
    <col min="5635" max="5635" width="24.5" customWidth="1"/>
    <col min="5649" max="5650" width="8.1640625" bestFit="1" customWidth="1"/>
    <col min="5890" max="5890" width="2.5" bestFit="1" customWidth="1"/>
    <col min="5891" max="5891" width="24.5" customWidth="1"/>
    <col min="5905" max="5906" width="8.1640625" bestFit="1" customWidth="1"/>
    <col min="6146" max="6146" width="2.5" bestFit="1" customWidth="1"/>
    <col min="6147" max="6147" width="24.5" customWidth="1"/>
    <col min="6161" max="6162" width="8.1640625" bestFit="1" customWidth="1"/>
    <col min="6402" max="6402" width="2.5" bestFit="1" customWidth="1"/>
    <col min="6403" max="6403" width="24.5" customWidth="1"/>
    <col min="6417" max="6418" width="8.1640625" bestFit="1" customWidth="1"/>
    <col min="6658" max="6658" width="2.5" bestFit="1" customWidth="1"/>
    <col min="6659" max="6659" width="24.5" customWidth="1"/>
    <col min="6673" max="6674" width="8.1640625" bestFit="1" customWidth="1"/>
    <col min="6914" max="6914" width="2.5" bestFit="1" customWidth="1"/>
    <col min="6915" max="6915" width="24.5" customWidth="1"/>
    <col min="6929" max="6930" width="8.1640625" bestFit="1" customWidth="1"/>
    <col min="7170" max="7170" width="2.5" bestFit="1" customWidth="1"/>
    <col min="7171" max="7171" width="24.5" customWidth="1"/>
    <col min="7185" max="7186" width="8.1640625" bestFit="1" customWidth="1"/>
    <col min="7426" max="7426" width="2.5" bestFit="1" customWidth="1"/>
    <col min="7427" max="7427" width="24.5" customWidth="1"/>
    <col min="7441" max="7442" width="8.1640625" bestFit="1" customWidth="1"/>
    <col min="7682" max="7682" width="2.5" bestFit="1" customWidth="1"/>
    <col min="7683" max="7683" width="24.5" customWidth="1"/>
    <col min="7697" max="7698" width="8.1640625" bestFit="1" customWidth="1"/>
    <col min="7938" max="7938" width="2.5" bestFit="1" customWidth="1"/>
    <col min="7939" max="7939" width="24.5" customWidth="1"/>
    <col min="7953" max="7954" width="8.1640625" bestFit="1" customWidth="1"/>
    <col min="8194" max="8194" width="2.5" bestFit="1" customWidth="1"/>
    <col min="8195" max="8195" width="24.5" customWidth="1"/>
    <col min="8209" max="8210" width="8.1640625" bestFit="1" customWidth="1"/>
    <col min="8450" max="8450" width="2.5" bestFit="1" customWidth="1"/>
    <col min="8451" max="8451" width="24.5" customWidth="1"/>
    <col min="8465" max="8466" width="8.1640625" bestFit="1" customWidth="1"/>
    <col min="8706" max="8706" width="2.5" bestFit="1" customWidth="1"/>
    <col min="8707" max="8707" width="24.5" customWidth="1"/>
    <col min="8721" max="8722" width="8.1640625" bestFit="1" customWidth="1"/>
    <col min="8962" max="8962" width="2.5" bestFit="1" customWidth="1"/>
    <col min="8963" max="8963" width="24.5" customWidth="1"/>
    <col min="8977" max="8978" width="8.1640625" bestFit="1" customWidth="1"/>
    <col min="9218" max="9218" width="2.5" bestFit="1" customWidth="1"/>
    <col min="9219" max="9219" width="24.5" customWidth="1"/>
    <col min="9233" max="9234" width="8.1640625" bestFit="1" customWidth="1"/>
    <col min="9474" max="9474" width="2.5" bestFit="1" customWidth="1"/>
    <col min="9475" max="9475" width="24.5" customWidth="1"/>
    <col min="9489" max="9490" width="8.1640625" bestFit="1" customWidth="1"/>
    <col min="9730" max="9730" width="2.5" bestFit="1" customWidth="1"/>
    <col min="9731" max="9731" width="24.5" customWidth="1"/>
    <col min="9745" max="9746" width="8.1640625" bestFit="1" customWidth="1"/>
    <col min="9986" max="9986" width="2.5" bestFit="1" customWidth="1"/>
    <col min="9987" max="9987" width="24.5" customWidth="1"/>
    <col min="10001" max="10002" width="8.1640625" bestFit="1" customWidth="1"/>
    <col min="10242" max="10242" width="2.5" bestFit="1" customWidth="1"/>
    <col min="10243" max="10243" width="24.5" customWidth="1"/>
    <col min="10257" max="10258" width="8.1640625" bestFit="1" customWidth="1"/>
    <col min="10498" max="10498" width="2.5" bestFit="1" customWidth="1"/>
    <col min="10499" max="10499" width="24.5" customWidth="1"/>
    <col min="10513" max="10514" width="8.1640625" bestFit="1" customWidth="1"/>
    <col min="10754" max="10754" width="2.5" bestFit="1" customWidth="1"/>
    <col min="10755" max="10755" width="24.5" customWidth="1"/>
    <col min="10769" max="10770" width="8.1640625" bestFit="1" customWidth="1"/>
    <col min="11010" max="11010" width="2.5" bestFit="1" customWidth="1"/>
    <col min="11011" max="11011" width="24.5" customWidth="1"/>
    <col min="11025" max="11026" width="8.1640625" bestFit="1" customWidth="1"/>
    <col min="11266" max="11266" width="2.5" bestFit="1" customWidth="1"/>
    <col min="11267" max="11267" width="24.5" customWidth="1"/>
    <col min="11281" max="11282" width="8.1640625" bestFit="1" customWidth="1"/>
    <col min="11522" max="11522" width="2.5" bestFit="1" customWidth="1"/>
    <col min="11523" max="11523" width="24.5" customWidth="1"/>
    <col min="11537" max="11538" width="8.1640625" bestFit="1" customWidth="1"/>
    <col min="11778" max="11778" width="2.5" bestFit="1" customWidth="1"/>
    <col min="11779" max="11779" width="24.5" customWidth="1"/>
    <col min="11793" max="11794" width="8.1640625" bestFit="1" customWidth="1"/>
    <col min="12034" max="12034" width="2.5" bestFit="1" customWidth="1"/>
    <col min="12035" max="12035" width="24.5" customWidth="1"/>
    <col min="12049" max="12050" width="8.1640625" bestFit="1" customWidth="1"/>
    <col min="12290" max="12290" width="2.5" bestFit="1" customWidth="1"/>
    <col min="12291" max="12291" width="24.5" customWidth="1"/>
    <col min="12305" max="12306" width="8.1640625" bestFit="1" customWidth="1"/>
    <col min="12546" max="12546" width="2.5" bestFit="1" customWidth="1"/>
    <col min="12547" max="12547" width="24.5" customWidth="1"/>
    <col min="12561" max="12562" width="8.1640625" bestFit="1" customWidth="1"/>
    <col min="12802" max="12802" width="2.5" bestFit="1" customWidth="1"/>
    <col min="12803" max="12803" width="24.5" customWidth="1"/>
    <col min="12817" max="12818" width="8.1640625" bestFit="1" customWidth="1"/>
    <col min="13058" max="13058" width="2.5" bestFit="1" customWidth="1"/>
    <col min="13059" max="13059" width="24.5" customWidth="1"/>
    <col min="13073" max="13074" width="8.1640625" bestFit="1" customWidth="1"/>
    <col min="13314" max="13314" width="2.5" bestFit="1" customWidth="1"/>
    <col min="13315" max="13315" width="24.5" customWidth="1"/>
    <col min="13329" max="13330" width="8.1640625" bestFit="1" customWidth="1"/>
    <col min="13570" max="13570" width="2.5" bestFit="1" customWidth="1"/>
    <col min="13571" max="13571" width="24.5" customWidth="1"/>
    <col min="13585" max="13586" width="8.1640625" bestFit="1" customWidth="1"/>
    <col min="13826" max="13826" width="2.5" bestFit="1" customWidth="1"/>
    <col min="13827" max="13827" width="24.5" customWidth="1"/>
    <col min="13841" max="13842" width="8.1640625" bestFit="1" customWidth="1"/>
    <col min="14082" max="14082" width="2.5" bestFit="1" customWidth="1"/>
    <col min="14083" max="14083" width="24.5" customWidth="1"/>
    <col min="14097" max="14098" width="8.1640625" bestFit="1" customWidth="1"/>
    <col min="14338" max="14338" width="2.5" bestFit="1" customWidth="1"/>
    <col min="14339" max="14339" width="24.5" customWidth="1"/>
    <col min="14353" max="14354" width="8.1640625" bestFit="1" customWidth="1"/>
    <col min="14594" max="14594" width="2.5" bestFit="1" customWidth="1"/>
    <col min="14595" max="14595" width="24.5" customWidth="1"/>
    <col min="14609" max="14610" width="8.1640625" bestFit="1" customWidth="1"/>
    <col min="14850" max="14850" width="2.5" bestFit="1" customWidth="1"/>
    <col min="14851" max="14851" width="24.5" customWidth="1"/>
    <col min="14865" max="14866" width="8.1640625" bestFit="1" customWidth="1"/>
    <col min="15106" max="15106" width="2.5" bestFit="1" customWidth="1"/>
    <col min="15107" max="15107" width="24.5" customWidth="1"/>
    <col min="15121" max="15122" width="8.1640625" bestFit="1" customWidth="1"/>
    <col min="15362" max="15362" width="2.5" bestFit="1" customWidth="1"/>
    <col min="15363" max="15363" width="24.5" customWidth="1"/>
    <col min="15377" max="15378" width="8.1640625" bestFit="1" customWidth="1"/>
    <col min="15618" max="15618" width="2.5" bestFit="1" customWidth="1"/>
    <col min="15619" max="15619" width="24.5" customWidth="1"/>
    <col min="15633" max="15634" width="8.1640625" bestFit="1" customWidth="1"/>
    <col min="15874" max="15874" width="2.5" bestFit="1" customWidth="1"/>
    <col min="15875" max="15875" width="24.5" customWidth="1"/>
    <col min="15889" max="15890" width="8.1640625" bestFit="1" customWidth="1"/>
    <col min="16130" max="16130" width="2.5" bestFit="1" customWidth="1"/>
    <col min="16131" max="16131" width="24.5" customWidth="1"/>
    <col min="16145" max="16146" width="8.1640625" bestFit="1" customWidth="1"/>
  </cols>
  <sheetData>
    <row r="1" spans="1:18" ht="16.5" customHeight="1">
      <c r="A1" s="611" t="s">
        <v>378</v>
      </c>
      <c r="B1" s="611"/>
      <c r="C1" s="399"/>
      <c r="D1" s="399"/>
      <c r="M1" s="331"/>
      <c r="N1" s="649" t="s">
        <v>455</v>
      </c>
      <c r="O1" s="649"/>
      <c r="P1" s="649"/>
      <c r="Q1" s="649"/>
      <c r="R1" s="649"/>
    </row>
    <row r="2" spans="1:18" ht="15.75" customHeight="1">
      <c r="A2" s="618" t="s">
        <v>379</v>
      </c>
      <c r="B2" s="618"/>
      <c r="C2" s="400"/>
      <c r="D2" s="400"/>
      <c r="M2" s="333"/>
      <c r="N2" s="620" t="s">
        <v>271</v>
      </c>
      <c r="O2" s="620"/>
      <c r="P2" s="620"/>
      <c r="Q2" s="620"/>
      <c r="R2" s="620"/>
    </row>
    <row r="3" spans="1:18" s="401" customFormat="1">
      <c r="C3" s="402"/>
      <c r="N3" s="666"/>
      <c r="O3" s="666"/>
      <c r="P3" s="403"/>
      <c r="Q3" s="403"/>
      <c r="R3" s="404"/>
    </row>
    <row r="4" spans="1:18" ht="40.5" customHeight="1">
      <c r="A4" s="659" t="s">
        <v>487</v>
      </c>
      <c r="B4" s="660"/>
      <c r="C4" s="660"/>
      <c r="D4" s="660"/>
      <c r="E4" s="660"/>
      <c r="F4" s="660"/>
      <c r="G4" s="660"/>
      <c r="H4" s="660"/>
      <c r="I4" s="660"/>
      <c r="J4" s="660"/>
      <c r="K4" s="660"/>
      <c r="L4" s="660"/>
      <c r="M4" s="660"/>
      <c r="N4" s="660"/>
      <c r="O4" s="660"/>
    </row>
    <row r="5" spans="1:18" s="405" customFormat="1" ht="10">
      <c r="A5" s="335"/>
      <c r="B5" s="335"/>
      <c r="C5" s="335"/>
      <c r="D5" s="335"/>
      <c r="E5" s="335"/>
      <c r="F5" s="335"/>
      <c r="G5" s="335"/>
      <c r="H5" s="335"/>
      <c r="I5" s="335"/>
      <c r="J5" s="335"/>
      <c r="K5" s="335"/>
      <c r="L5" s="335"/>
      <c r="M5" s="335"/>
      <c r="N5" s="335"/>
      <c r="O5" s="335"/>
      <c r="P5" s="335"/>
      <c r="Q5" s="335"/>
    </row>
    <row r="6" spans="1:18" s="184" customFormat="1" ht="17" hidden="1">
      <c r="A6" s="664"/>
      <c r="B6" s="664"/>
      <c r="C6" s="664"/>
      <c r="D6" s="664"/>
      <c r="E6" s="664"/>
      <c r="F6" s="664"/>
      <c r="G6" s="664"/>
      <c r="H6" s="664"/>
      <c r="I6" s="664"/>
      <c r="J6" s="664"/>
      <c r="K6" s="664"/>
      <c r="L6" s="664"/>
      <c r="M6" s="664"/>
      <c r="N6" s="664"/>
      <c r="O6" s="664"/>
      <c r="P6" s="406"/>
      <c r="Q6" s="406"/>
    </row>
    <row r="7" spans="1:18" s="405" customFormat="1" ht="10" hidden="1">
      <c r="A7" s="335"/>
      <c r="B7" s="335"/>
      <c r="C7" s="335"/>
      <c r="D7" s="335"/>
      <c r="E7" s="335"/>
      <c r="F7" s="335"/>
      <c r="G7" s="335"/>
      <c r="H7" s="335"/>
      <c r="I7" s="335"/>
      <c r="J7" s="335"/>
      <c r="K7" s="335"/>
      <c r="L7" s="335"/>
      <c r="M7" s="335"/>
      <c r="N7" s="335"/>
      <c r="O7" s="335"/>
      <c r="P7" s="335"/>
      <c r="Q7" s="335"/>
    </row>
    <row r="8" spans="1:18" ht="18">
      <c r="A8" s="665" t="str">
        <f>+'35'!A6:K6</f>
        <v>(Ban hành kèm theo NQ số : ….../NQ-HĐND ngày …. /12/2024 của HĐND thị xã Điện Bàn)</v>
      </c>
      <c r="B8" s="665"/>
      <c r="C8" s="665"/>
      <c r="D8" s="665"/>
      <c r="E8" s="665"/>
      <c r="F8" s="665"/>
      <c r="G8" s="665"/>
      <c r="H8" s="665"/>
      <c r="I8" s="665"/>
      <c r="J8" s="665"/>
      <c r="K8" s="665"/>
      <c r="L8" s="665"/>
      <c r="M8" s="665"/>
      <c r="N8" s="665"/>
      <c r="O8" s="665"/>
      <c r="P8" s="407"/>
      <c r="Q8" s="407"/>
    </row>
    <row r="9" spans="1:18" ht="17">
      <c r="C9" s="408"/>
      <c r="D9" s="340"/>
      <c r="E9" s="341"/>
      <c r="F9" s="341"/>
      <c r="G9" s="341"/>
      <c r="H9" s="340"/>
      <c r="I9" s="340"/>
      <c r="J9" s="340"/>
      <c r="K9" s="340"/>
      <c r="L9" s="340"/>
      <c r="M9" s="340"/>
      <c r="N9" s="667" t="s">
        <v>288</v>
      </c>
      <c r="O9" s="667"/>
    </row>
    <row r="10" spans="1:18">
      <c r="A10" s="658" t="s">
        <v>266</v>
      </c>
      <c r="B10" s="658" t="s">
        <v>380</v>
      </c>
      <c r="C10" s="658" t="s">
        <v>504</v>
      </c>
      <c r="D10" s="668" t="s">
        <v>443</v>
      </c>
      <c r="E10" s="668"/>
      <c r="F10" s="668"/>
      <c r="G10" s="668"/>
      <c r="H10" s="668"/>
      <c r="I10" s="668"/>
      <c r="J10" s="668"/>
      <c r="K10" s="668"/>
      <c r="L10" s="668"/>
      <c r="M10" s="668"/>
      <c r="N10" s="668"/>
      <c r="O10" s="668"/>
      <c r="P10" s="668"/>
      <c r="Q10" s="668"/>
      <c r="R10" s="668"/>
    </row>
    <row r="11" spans="1:18">
      <c r="A11" s="658"/>
      <c r="B11" s="658"/>
      <c r="C11" s="658"/>
      <c r="D11" s="658" t="s">
        <v>444</v>
      </c>
      <c r="E11" s="658" t="s">
        <v>445</v>
      </c>
      <c r="F11" s="658" t="s">
        <v>446</v>
      </c>
      <c r="G11" s="658" t="s">
        <v>447</v>
      </c>
      <c r="H11" s="658" t="s">
        <v>448</v>
      </c>
      <c r="I11" s="658" t="s">
        <v>449</v>
      </c>
      <c r="J11" s="658" t="s">
        <v>450</v>
      </c>
      <c r="K11" s="658" t="s">
        <v>436</v>
      </c>
      <c r="L11" s="662" t="s">
        <v>72</v>
      </c>
      <c r="M11" s="663"/>
      <c r="N11" s="658" t="s">
        <v>451</v>
      </c>
      <c r="O11" s="658" t="s">
        <v>452</v>
      </c>
      <c r="P11" s="658" t="s">
        <v>435</v>
      </c>
      <c r="Q11" s="656" t="s">
        <v>503</v>
      </c>
      <c r="R11" s="658" t="s">
        <v>453</v>
      </c>
    </row>
    <row r="12" spans="1:18" ht="126">
      <c r="A12" s="658"/>
      <c r="B12" s="658"/>
      <c r="C12" s="658"/>
      <c r="D12" s="658"/>
      <c r="E12" s="658"/>
      <c r="F12" s="658"/>
      <c r="G12" s="658"/>
      <c r="H12" s="658"/>
      <c r="I12" s="658"/>
      <c r="J12" s="658"/>
      <c r="K12" s="658"/>
      <c r="L12" s="343" t="s">
        <v>438</v>
      </c>
      <c r="M12" s="343" t="s">
        <v>439</v>
      </c>
      <c r="N12" s="658"/>
      <c r="O12" s="658"/>
      <c r="P12" s="658"/>
      <c r="Q12" s="657"/>
      <c r="R12" s="658"/>
    </row>
    <row r="13" spans="1:18">
      <c r="A13" s="344" t="s">
        <v>1</v>
      </c>
      <c r="B13" s="344" t="s">
        <v>2</v>
      </c>
      <c r="C13" s="344">
        <v>1</v>
      </c>
      <c r="D13" s="344">
        <v>2</v>
      </c>
      <c r="E13" s="344">
        <v>3</v>
      </c>
      <c r="F13" s="344">
        <v>4</v>
      </c>
      <c r="G13" s="344">
        <v>5</v>
      </c>
      <c r="H13" s="344">
        <v>6</v>
      </c>
      <c r="I13" s="344">
        <v>7</v>
      </c>
      <c r="J13" s="344">
        <v>8</v>
      </c>
      <c r="K13" s="344">
        <v>9</v>
      </c>
      <c r="L13" s="344">
        <v>10</v>
      </c>
      <c r="M13" s="344">
        <v>11</v>
      </c>
      <c r="N13" s="344">
        <v>10</v>
      </c>
      <c r="O13" s="344">
        <v>11</v>
      </c>
      <c r="P13" s="344">
        <v>12</v>
      </c>
      <c r="Q13" s="344">
        <v>13</v>
      </c>
      <c r="R13" s="344">
        <v>14</v>
      </c>
    </row>
    <row r="14" spans="1:18" ht="14">
      <c r="A14" s="343"/>
      <c r="B14" s="343" t="s">
        <v>89</v>
      </c>
      <c r="C14" s="350">
        <f t="shared" ref="C14:R14" si="0">+SUM(C15:C22)</f>
        <v>1376038</v>
      </c>
      <c r="D14" s="350">
        <f t="shared" si="0"/>
        <v>15500</v>
      </c>
      <c r="E14" s="350">
        <f t="shared" si="0"/>
        <v>0</v>
      </c>
      <c r="F14" s="350">
        <f t="shared" si="0"/>
        <v>0</v>
      </c>
      <c r="G14" s="350">
        <f t="shared" si="0"/>
        <v>10000</v>
      </c>
      <c r="H14" s="350">
        <f t="shared" si="0"/>
        <v>5000</v>
      </c>
      <c r="I14" s="350">
        <f t="shared" si="0"/>
        <v>0</v>
      </c>
      <c r="J14" s="350">
        <f t="shared" si="0"/>
        <v>0</v>
      </c>
      <c r="K14" s="350">
        <f t="shared" si="0"/>
        <v>1012550</v>
      </c>
      <c r="L14" s="350">
        <f t="shared" si="0"/>
        <v>0</v>
      </c>
      <c r="M14" s="350">
        <f t="shared" si="0"/>
        <v>0</v>
      </c>
      <c r="N14" s="350">
        <f t="shared" si="0"/>
        <v>5000</v>
      </c>
      <c r="O14" s="350">
        <f t="shared" si="0"/>
        <v>3700</v>
      </c>
      <c r="P14" s="350">
        <f t="shared" si="0"/>
        <v>23000</v>
      </c>
      <c r="Q14" s="350">
        <f t="shared" si="0"/>
        <v>450</v>
      </c>
      <c r="R14" s="350">
        <f t="shared" si="0"/>
        <v>300838</v>
      </c>
    </row>
    <row r="15" spans="1:18" ht="28">
      <c r="A15" s="346">
        <v>1</v>
      </c>
      <c r="B15" s="409" t="s">
        <v>502</v>
      </c>
      <c r="C15" s="410">
        <f>+SUM(D15:K15)+SUM(N15:R15)</f>
        <v>856435</v>
      </c>
      <c r="D15" s="410">
        <v>15500</v>
      </c>
      <c r="E15" s="410">
        <v>0</v>
      </c>
      <c r="F15" s="410">
        <v>0</v>
      </c>
      <c r="G15" s="410">
        <v>6200</v>
      </c>
      <c r="H15" s="410">
        <v>0</v>
      </c>
      <c r="I15" s="410">
        <v>0</v>
      </c>
      <c r="J15" s="410">
        <v>0</v>
      </c>
      <c r="K15" s="410">
        <v>826035</v>
      </c>
      <c r="L15" s="410">
        <v>0</v>
      </c>
      <c r="M15" s="410">
        <v>0</v>
      </c>
      <c r="N15" s="410">
        <v>5000</v>
      </c>
      <c r="O15" s="410">
        <v>3700</v>
      </c>
      <c r="P15" s="410">
        <v>0</v>
      </c>
      <c r="Q15" s="410">
        <v>0</v>
      </c>
      <c r="R15" s="410">
        <v>0</v>
      </c>
    </row>
    <row r="16" spans="1:18" ht="28">
      <c r="A16" s="346">
        <v>2</v>
      </c>
      <c r="B16" s="409" t="s">
        <v>454</v>
      </c>
      <c r="C16" s="410">
        <f t="shared" ref="C16:C22" si="1">+SUM(D16:K16)+SUM(N16:R16)</f>
        <v>37120</v>
      </c>
      <c r="D16" s="410">
        <v>0</v>
      </c>
      <c r="E16" s="410">
        <v>0</v>
      </c>
      <c r="F16" s="410">
        <v>0</v>
      </c>
      <c r="G16" s="410">
        <v>0</v>
      </c>
      <c r="H16" s="410">
        <v>0</v>
      </c>
      <c r="I16" s="410">
        <v>0</v>
      </c>
      <c r="J16" s="410">
        <v>0</v>
      </c>
      <c r="K16" s="410">
        <v>37120</v>
      </c>
      <c r="L16" s="410">
        <v>0</v>
      </c>
      <c r="M16" s="410">
        <v>0</v>
      </c>
      <c r="N16" s="410">
        <v>0</v>
      </c>
      <c r="O16" s="410">
        <v>0</v>
      </c>
      <c r="P16" s="410">
        <v>0</v>
      </c>
      <c r="Q16" s="410">
        <v>0</v>
      </c>
      <c r="R16" s="410">
        <v>0</v>
      </c>
    </row>
    <row r="17" spans="1:18" ht="14">
      <c r="A17" s="346">
        <v>3</v>
      </c>
      <c r="B17" s="409" t="s">
        <v>494</v>
      </c>
      <c r="C17" s="410">
        <f t="shared" si="1"/>
        <v>3200</v>
      </c>
      <c r="D17" s="410">
        <v>0</v>
      </c>
      <c r="E17" s="410">
        <v>0</v>
      </c>
      <c r="F17" s="410">
        <v>0</v>
      </c>
      <c r="G17" s="410">
        <v>0</v>
      </c>
      <c r="H17" s="410">
        <v>0</v>
      </c>
      <c r="I17" s="410">
        <v>0</v>
      </c>
      <c r="J17" s="410">
        <v>0</v>
      </c>
      <c r="K17" s="410">
        <v>3200</v>
      </c>
      <c r="L17" s="410">
        <v>0</v>
      </c>
      <c r="M17" s="410">
        <v>0</v>
      </c>
      <c r="N17" s="410">
        <v>0</v>
      </c>
      <c r="O17" s="410">
        <v>0</v>
      </c>
      <c r="P17" s="410">
        <v>0</v>
      </c>
      <c r="Q17" s="410">
        <v>0</v>
      </c>
      <c r="R17" s="410">
        <v>0</v>
      </c>
    </row>
    <row r="18" spans="1:18" ht="14">
      <c r="A18" s="346">
        <v>4</v>
      </c>
      <c r="B18" s="409" t="s">
        <v>393</v>
      </c>
      <c r="C18" s="410">
        <f t="shared" si="1"/>
        <v>4000</v>
      </c>
      <c r="D18" s="410">
        <v>0</v>
      </c>
      <c r="E18" s="410">
        <v>0</v>
      </c>
      <c r="F18" s="410">
        <v>0</v>
      </c>
      <c r="G18" s="410">
        <v>0</v>
      </c>
      <c r="H18" s="410">
        <v>0</v>
      </c>
      <c r="I18" s="410">
        <v>0</v>
      </c>
      <c r="J18" s="410">
        <v>0</v>
      </c>
      <c r="K18" s="410">
        <v>4000</v>
      </c>
      <c r="L18" s="410">
        <v>0</v>
      </c>
      <c r="M18" s="410">
        <v>0</v>
      </c>
      <c r="N18" s="410">
        <v>0</v>
      </c>
      <c r="O18" s="410">
        <v>0</v>
      </c>
      <c r="P18" s="410">
        <v>0</v>
      </c>
      <c r="Q18" s="410">
        <v>0</v>
      </c>
      <c r="R18" s="410">
        <v>0</v>
      </c>
    </row>
    <row r="19" spans="1:18" ht="14">
      <c r="A19" s="346">
        <v>5</v>
      </c>
      <c r="B19" s="409" t="s">
        <v>495</v>
      </c>
      <c r="C19" s="410">
        <f t="shared" si="1"/>
        <v>800</v>
      </c>
      <c r="D19" s="410">
        <v>0</v>
      </c>
      <c r="E19" s="410">
        <v>0</v>
      </c>
      <c r="F19" s="410">
        <v>0</v>
      </c>
      <c r="G19" s="410">
        <v>800</v>
      </c>
      <c r="H19" s="410">
        <v>0</v>
      </c>
      <c r="I19" s="410">
        <v>0</v>
      </c>
      <c r="J19" s="410">
        <v>0</v>
      </c>
      <c r="K19" s="410">
        <v>0</v>
      </c>
      <c r="L19" s="410">
        <v>0</v>
      </c>
      <c r="M19" s="410">
        <v>0</v>
      </c>
      <c r="N19" s="410">
        <v>0</v>
      </c>
      <c r="O19" s="410">
        <v>0</v>
      </c>
      <c r="P19" s="410">
        <v>0</v>
      </c>
      <c r="Q19" s="410">
        <v>0</v>
      </c>
      <c r="R19" s="410">
        <v>0</v>
      </c>
    </row>
    <row r="20" spans="1:18" ht="28">
      <c r="A20" s="346">
        <v>6</v>
      </c>
      <c r="B20" s="409" t="s">
        <v>496</v>
      </c>
      <c r="C20" s="410">
        <f t="shared" si="1"/>
        <v>5000</v>
      </c>
      <c r="D20" s="410">
        <v>0</v>
      </c>
      <c r="E20" s="410">
        <v>0</v>
      </c>
      <c r="F20" s="410">
        <v>0</v>
      </c>
      <c r="G20" s="410">
        <v>0</v>
      </c>
      <c r="H20" s="410">
        <v>5000</v>
      </c>
      <c r="I20" s="410">
        <v>0</v>
      </c>
      <c r="J20" s="410">
        <v>0</v>
      </c>
      <c r="K20" s="410">
        <v>0</v>
      </c>
      <c r="L20" s="410">
        <v>0</v>
      </c>
      <c r="M20" s="410">
        <v>0</v>
      </c>
      <c r="N20" s="410">
        <v>0</v>
      </c>
      <c r="O20" s="410">
        <v>0</v>
      </c>
      <c r="P20" s="410">
        <v>0</v>
      </c>
      <c r="Q20" s="410">
        <v>0</v>
      </c>
      <c r="R20" s="410">
        <v>0</v>
      </c>
    </row>
    <row r="21" spans="1:18" ht="14">
      <c r="A21" s="346">
        <v>7</v>
      </c>
      <c r="B21" s="409" t="s">
        <v>497</v>
      </c>
      <c r="C21" s="410">
        <f t="shared" si="1"/>
        <v>450</v>
      </c>
      <c r="D21" s="410">
        <v>0</v>
      </c>
      <c r="E21" s="410">
        <v>0</v>
      </c>
      <c r="F21" s="410">
        <v>0</v>
      </c>
      <c r="G21" s="410">
        <v>0</v>
      </c>
      <c r="H21" s="410">
        <v>0</v>
      </c>
      <c r="I21" s="410">
        <v>0</v>
      </c>
      <c r="J21" s="410">
        <v>0</v>
      </c>
      <c r="K21" s="410">
        <v>0</v>
      </c>
      <c r="L21" s="410">
        <v>0</v>
      </c>
      <c r="M21" s="410">
        <v>0</v>
      </c>
      <c r="N21" s="410">
        <v>0</v>
      </c>
      <c r="O21" s="410">
        <v>0</v>
      </c>
      <c r="P21" s="410">
        <v>0</v>
      </c>
      <c r="Q21" s="410">
        <v>450</v>
      </c>
      <c r="R21" s="410">
        <v>0</v>
      </c>
    </row>
    <row r="22" spans="1:18" s="371" customFormat="1" ht="18">
      <c r="A22" s="346">
        <v>8</v>
      </c>
      <c r="B22" s="409" t="s">
        <v>501</v>
      </c>
      <c r="C22" s="410">
        <f t="shared" si="1"/>
        <v>469033</v>
      </c>
      <c r="D22" s="410">
        <v>0</v>
      </c>
      <c r="E22" s="410">
        <v>0</v>
      </c>
      <c r="F22" s="410">
        <v>0</v>
      </c>
      <c r="G22" s="410">
        <v>3000</v>
      </c>
      <c r="H22" s="410">
        <v>0</v>
      </c>
      <c r="I22" s="410">
        <v>0</v>
      </c>
      <c r="J22" s="410">
        <v>0</v>
      </c>
      <c r="K22" s="410">
        <v>142195</v>
      </c>
      <c r="L22" s="410">
        <v>0</v>
      </c>
      <c r="M22" s="410">
        <v>0</v>
      </c>
      <c r="N22" s="410">
        <v>0</v>
      </c>
      <c r="O22" s="410">
        <v>0</v>
      </c>
      <c r="P22" s="411">
        <v>23000</v>
      </c>
      <c r="Q22" s="411"/>
      <c r="R22" s="411">
        <v>300838</v>
      </c>
    </row>
    <row r="23" spans="1:18">
      <c r="A23" s="372"/>
      <c r="B23" s="372"/>
      <c r="C23" s="373"/>
      <c r="D23" s="373"/>
      <c r="E23" s="373"/>
      <c r="F23" s="373"/>
      <c r="G23" s="373"/>
      <c r="H23" s="373"/>
      <c r="I23" s="373"/>
      <c r="J23" s="373"/>
      <c r="K23" s="373"/>
      <c r="L23" s="373"/>
      <c r="M23" s="373"/>
      <c r="N23" s="373"/>
      <c r="O23" s="373"/>
      <c r="P23" s="373"/>
      <c r="Q23" s="373"/>
    </row>
    <row r="24" spans="1:18">
      <c r="A24" s="375"/>
      <c r="B24" s="332"/>
      <c r="C24" s="376"/>
      <c r="D24" s="377"/>
      <c r="E24" s="377"/>
      <c r="F24" s="377"/>
      <c r="G24" s="377"/>
      <c r="H24" s="377"/>
      <c r="I24" s="377"/>
      <c r="J24" s="377"/>
      <c r="K24" s="377"/>
      <c r="L24" s="377"/>
      <c r="M24" s="377"/>
      <c r="N24" s="377"/>
      <c r="O24" s="377"/>
    </row>
    <row r="25" spans="1:18">
      <c r="A25" s="375"/>
      <c r="B25" s="332"/>
      <c r="C25" s="376"/>
      <c r="D25" s="377"/>
      <c r="E25" s="377"/>
      <c r="F25" s="377"/>
      <c r="G25" s="377"/>
      <c r="H25" s="377"/>
      <c r="I25" s="377"/>
      <c r="J25" s="377"/>
      <c r="K25" s="377"/>
      <c r="L25" s="377"/>
      <c r="M25" s="377"/>
      <c r="N25" s="377"/>
      <c r="O25" s="377"/>
    </row>
    <row r="26" spans="1:18">
      <c r="A26" s="375"/>
      <c r="B26" s="332"/>
      <c r="C26" s="376"/>
      <c r="D26" s="377"/>
      <c r="E26" s="377"/>
      <c r="F26" s="377"/>
      <c r="G26" s="377"/>
      <c r="H26" s="377"/>
      <c r="I26" s="377"/>
      <c r="J26" s="377"/>
      <c r="K26" s="377"/>
      <c r="L26" s="377"/>
      <c r="M26" s="377"/>
      <c r="N26" s="377"/>
      <c r="O26" s="377"/>
    </row>
    <row r="27" spans="1:18">
      <c r="A27" s="375"/>
      <c r="B27" s="332"/>
      <c r="C27" s="376"/>
      <c r="D27" s="377"/>
      <c r="E27" s="377"/>
      <c r="F27" s="377"/>
      <c r="G27" s="377"/>
      <c r="H27" s="377"/>
      <c r="I27" s="377"/>
      <c r="J27" s="377"/>
      <c r="K27" s="377"/>
      <c r="L27" s="377"/>
      <c r="M27" s="377"/>
      <c r="N27" s="377"/>
      <c r="O27" s="377"/>
    </row>
    <row r="28" spans="1:18">
      <c r="A28" s="375"/>
      <c r="B28" s="332"/>
      <c r="C28" s="376"/>
      <c r="D28" s="377"/>
      <c r="E28" s="377"/>
      <c r="F28" s="377"/>
      <c r="G28" s="377"/>
      <c r="H28" s="377"/>
      <c r="I28" s="377"/>
      <c r="J28" s="377"/>
      <c r="K28" s="377"/>
      <c r="L28" s="377"/>
      <c r="M28" s="377"/>
      <c r="N28" s="377"/>
      <c r="O28" s="377"/>
    </row>
  </sheetData>
  <mergeCells count="27">
    <mergeCell ref="B10:B12"/>
    <mergeCell ref="C10:C12"/>
    <mergeCell ref="D10:R10"/>
    <mergeCell ref="D11:D12"/>
    <mergeCell ref="E11:E12"/>
    <mergeCell ref="F11:F12"/>
    <mergeCell ref="N11:N12"/>
    <mergeCell ref="O11:O12"/>
    <mergeCell ref="P11:P12"/>
    <mergeCell ref="R11:R12"/>
    <mergeCell ref="Q11:Q12"/>
    <mergeCell ref="A1:B1"/>
    <mergeCell ref="A2:B2"/>
    <mergeCell ref="N1:R1"/>
    <mergeCell ref="N2:R2"/>
    <mergeCell ref="G11:G12"/>
    <mergeCell ref="H11:H12"/>
    <mergeCell ref="I11:I12"/>
    <mergeCell ref="J11:J12"/>
    <mergeCell ref="K11:K12"/>
    <mergeCell ref="L11:M11"/>
    <mergeCell ref="A6:O6"/>
    <mergeCell ref="A8:O8"/>
    <mergeCell ref="N3:O3"/>
    <mergeCell ref="A4:O4"/>
    <mergeCell ref="N9:O9"/>
    <mergeCell ref="A10:A12"/>
  </mergeCells>
  <pageMargins left="0.7" right="0.7" top="0.75" bottom="0.75" header="0.3" footer="0.3"/>
  <pageSetup paperSize="9" scale="82"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S207"/>
  <sheetViews>
    <sheetView topLeftCell="A33" workbookViewId="0">
      <selection sqref="A1:Q46"/>
    </sheetView>
  </sheetViews>
  <sheetFormatPr baseColWidth="10" defaultColWidth="8.83203125" defaultRowHeight="13"/>
  <cols>
    <col min="1" max="1" width="5" style="332" bestFit="1" customWidth="1"/>
    <col min="2" max="2" width="30.5" style="332" customWidth="1"/>
    <col min="3" max="3" width="9.6640625" style="330" bestFit="1" customWidth="1"/>
    <col min="4" max="4" width="8.83203125" style="330" customWidth="1"/>
    <col min="5" max="5" width="3.5" style="330" customWidth="1"/>
    <col min="6" max="6" width="8.5" style="330" customWidth="1"/>
    <col min="7" max="7" width="7.33203125" style="330" customWidth="1"/>
    <col min="8" max="8" width="9" style="330" customWidth="1"/>
    <col min="9" max="10" width="8.33203125" style="330" customWidth="1"/>
    <col min="11" max="11" width="7.33203125" style="330" customWidth="1"/>
    <col min="12" max="12" width="7.5" style="330" customWidth="1"/>
    <col min="13" max="13" width="8.33203125" style="330" customWidth="1"/>
    <col min="14" max="14" width="7.5" style="330" customWidth="1"/>
    <col min="15" max="15" width="9.5" style="330" customWidth="1"/>
    <col min="16" max="16" width="8.5" style="330" customWidth="1"/>
    <col min="17" max="17" width="6.5" style="330" bestFit="1" customWidth="1"/>
    <col min="18" max="259" width="9.1640625" style="332"/>
    <col min="260" max="260" width="5.6640625" style="332" customWidth="1"/>
    <col min="261" max="261" width="30.5" style="332" customWidth="1"/>
    <col min="262" max="262" width="10.83203125" style="332" customWidth="1"/>
    <col min="263" max="263" width="9.5" style="332" bestFit="1" customWidth="1"/>
    <col min="264" max="264" width="8.5" style="332" bestFit="1" customWidth="1"/>
    <col min="265" max="265" width="7.6640625" style="332" customWidth="1"/>
    <col min="266" max="266" width="7.1640625" style="332" bestFit="1" customWidth="1"/>
    <col min="267" max="267" width="9.5" style="332" bestFit="1" customWidth="1"/>
    <col min="268" max="268" width="8.5" style="332" customWidth="1"/>
    <col min="269" max="269" width="9.33203125" style="332" customWidth="1"/>
    <col min="270" max="270" width="9.83203125" style="332" customWidth="1"/>
    <col min="271" max="271" width="9.5" style="332" bestFit="1" customWidth="1"/>
    <col min="272" max="273" width="8.5" style="332" customWidth="1"/>
    <col min="274" max="515" width="9.1640625" style="332"/>
    <col min="516" max="516" width="5.6640625" style="332" customWidth="1"/>
    <col min="517" max="517" width="30.5" style="332" customWidth="1"/>
    <col min="518" max="518" width="10.83203125" style="332" customWidth="1"/>
    <col min="519" max="519" width="9.5" style="332" bestFit="1" customWidth="1"/>
    <col min="520" max="520" width="8.5" style="332" bestFit="1" customWidth="1"/>
    <col min="521" max="521" width="7.6640625" style="332" customWidth="1"/>
    <col min="522" max="522" width="7.1640625" style="332" bestFit="1" customWidth="1"/>
    <col min="523" max="523" width="9.5" style="332" bestFit="1" customWidth="1"/>
    <col min="524" max="524" width="8.5" style="332" customWidth="1"/>
    <col min="525" max="525" width="9.33203125" style="332" customWidth="1"/>
    <col min="526" max="526" width="9.83203125" style="332" customWidth="1"/>
    <col min="527" max="527" width="9.5" style="332" bestFit="1" customWidth="1"/>
    <col min="528" max="529" width="8.5" style="332" customWidth="1"/>
    <col min="530" max="771" width="9.1640625" style="332"/>
    <col min="772" max="772" width="5.6640625" style="332" customWidth="1"/>
    <col min="773" max="773" width="30.5" style="332" customWidth="1"/>
    <col min="774" max="774" width="10.83203125" style="332" customWidth="1"/>
    <col min="775" max="775" width="9.5" style="332" bestFit="1" customWidth="1"/>
    <col min="776" max="776" width="8.5" style="332" bestFit="1" customWidth="1"/>
    <col min="777" max="777" width="7.6640625" style="332" customWidth="1"/>
    <col min="778" max="778" width="7.1640625" style="332" bestFit="1" customWidth="1"/>
    <col min="779" max="779" width="9.5" style="332" bestFit="1" customWidth="1"/>
    <col min="780" max="780" width="8.5" style="332" customWidth="1"/>
    <col min="781" max="781" width="9.33203125" style="332" customWidth="1"/>
    <col min="782" max="782" width="9.83203125" style="332" customWidth="1"/>
    <col min="783" max="783" width="9.5" style="332" bestFit="1" customWidth="1"/>
    <col min="784" max="785" width="8.5" style="332" customWidth="1"/>
    <col min="786" max="1027" width="9.1640625" style="332"/>
    <col min="1028" max="1028" width="5.6640625" style="332" customWidth="1"/>
    <col min="1029" max="1029" width="30.5" style="332" customWidth="1"/>
    <col min="1030" max="1030" width="10.83203125" style="332" customWidth="1"/>
    <col min="1031" max="1031" width="9.5" style="332" bestFit="1" customWidth="1"/>
    <col min="1032" max="1032" width="8.5" style="332" bestFit="1" customWidth="1"/>
    <col min="1033" max="1033" width="7.6640625" style="332" customWidth="1"/>
    <col min="1034" max="1034" width="7.1640625" style="332" bestFit="1" customWidth="1"/>
    <col min="1035" max="1035" width="9.5" style="332" bestFit="1" customWidth="1"/>
    <col min="1036" max="1036" width="8.5" style="332" customWidth="1"/>
    <col min="1037" max="1037" width="9.33203125" style="332" customWidth="1"/>
    <col min="1038" max="1038" width="9.83203125" style="332" customWidth="1"/>
    <col min="1039" max="1039" width="9.5" style="332" bestFit="1" customWidth="1"/>
    <col min="1040" max="1041" width="8.5" style="332" customWidth="1"/>
    <col min="1042" max="1283" width="9.1640625" style="332"/>
    <col min="1284" max="1284" width="5.6640625" style="332" customWidth="1"/>
    <col min="1285" max="1285" width="30.5" style="332" customWidth="1"/>
    <col min="1286" max="1286" width="10.83203125" style="332" customWidth="1"/>
    <col min="1287" max="1287" width="9.5" style="332" bestFit="1" customWidth="1"/>
    <col min="1288" max="1288" width="8.5" style="332" bestFit="1" customWidth="1"/>
    <col min="1289" max="1289" width="7.6640625" style="332" customWidth="1"/>
    <col min="1290" max="1290" width="7.1640625" style="332" bestFit="1" customWidth="1"/>
    <col min="1291" max="1291" width="9.5" style="332" bestFit="1" customWidth="1"/>
    <col min="1292" max="1292" width="8.5" style="332" customWidth="1"/>
    <col min="1293" max="1293" width="9.33203125" style="332" customWidth="1"/>
    <col min="1294" max="1294" width="9.83203125" style="332" customWidth="1"/>
    <col min="1295" max="1295" width="9.5" style="332" bestFit="1" customWidth="1"/>
    <col min="1296" max="1297" width="8.5" style="332" customWidth="1"/>
    <col min="1298" max="1539" width="9.1640625" style="332"/>
    <col min="1540" max="1540" width="5.6640625" style="332" customWidth="1"/>
    <col min="1541" max="1541" width="30.5" style="332" customWidth="1"/>
    <col min="1542" max="1542" width="10.83203125" style="332" customWidth="1"/>
    <col min="1543" max="1543" width="9.5" style="332" bestFit="1" customWidth="1"/>
    <col min="1544" max="1544" width="8.5" style="332" bestFit="1" customWidth="1"/>
    <col min="1545" max="1545" width="7.6640625" style="332" customWidth="1"/>
    <col min="1546" max="1546" width="7.1640625" style="332" bestFit="1" customWidth="1"/>
    <col min="1547" max="1547" width="9.5" style="332" bestFit="1" customWidth="1"/>
    <col min="1548" max="1548" width="8.5" style="332" customWidth="1"/>
    <col min="1549" max="1549" width="9.33203125" style="332" customWidth="1"/>
    <col min="1550" max="1550" width="9.83203125" style="332" customWidth="1"/>
    <col min="1551" max="1551" width="9.5" style="332" bestFit="1" customWidth="1"/>
    <col min="1552" max="1553" width="8.5" style="332" customWidth="1"/>
    <col min="1554" max="1795" width="9.1640625" style="332"/>
    <col min="1796" max="1796" width="5.6640625" style="332" customWidth="1"/>
    <col min="1797" max="1797" width="30.5" style="332" customWidth="1"/>
    <col min="1798" max="1798" width="10.83203125" style="332" customWidth="1"/>
    <col min="1799" max="1799" width="9.5" style="332" bestFit="1" customWidth="1"/>
    <col min="1800" max="1800" width="8.5" style="332" bestFit="1" customWidth="1"/>
    <col min="1801" max="1801" width="7.6640625" style="332" customWidth="1"/>
    <col min="1802" max="1802" width="7.1640625" style="332" bestFit="1" customWidth="1"/>
    <col min="1803" max="1803" width="9.5" style="332" bestFit="1" customWidth="1"/>
    <col min="1804" max="1804" width="8.5" style="332" customWidth="1"/>
    <col min="1805" max="1805" width="9.33203125" style="332" customWidth="1"/>
    <col min="1806" max="1806" width="9.83203125" style="332" customWidth="1"/>
    <col min="1807" max="1807" width="9.5" style="332" bestFit="1" customWidth="1"/>
    <col min="1808" max="1809" width="8.5" style="332" customWidth="1"/>
    <col min="1810" max="2051" width="9.1640625" style="332"/>
    <col min="2052" max="2052" width="5.6640625" style="332" customWidth="1"/>
    <col min="2053" max="2053" width="30.5" style="332" customWidth="1"/>
    <col min="2054" max="2054" width="10.83203125" style="332" customWidth="1"/>
    <col min="2055" max="2055" width="9.5" style="332" bestFit="1" customWidth="1"/>
    <col min="2056" max="2056" width="8.5" style="332" bestFit="1" customWidth="1"/>
    <col min="2057" max="2057" width="7.6640625" style="332" customWidth="1"/>
    <col min="2058" max="2058" width="7.1640625" style="332" bestFit="1" customWidth="1"/>
    <col min="2059" max="2059" width="9.5" style="332" bestFit="1" customWidth="1"/>
    <col min="2060" max="2060" width="8.5" style="332" customWidth="1"/>
    <col min="2061" max="2061" width="9.33203125" style="332" customWidth="1"/>
    <col min="2062" max="2062" width="9.83203125" style="332" customWidth="1"/>
    <col min="2063" max="2063" width="9.5" style="332" bestFit="1" customWidth="1"/>
    <col min="2064" max="2065" width="8.5" style="332" customWidth="1"/>
    <col min="2066" max="2307" width="9.1640625" style="332"/>
    <col min="2308" max="2308" width="5.6640625" style="332" customWidth="1"/>
    <col min="2309" max="2309" width="30.5" style="332" customWidth="1"/>
    <col min="2310" max="2310" width="10.83203125" style="332" customWidth="1"/>
    <col min="2311" max="2311" width="9.5" style="332" bestFit="1" customWidth="1"/>
    <col min="2312" max="2312" width="8.5" style="332" bestFit="1" customWidth="1"/>
    <col min="2313" max="2313" width="7.6640625" style="332" customWidth="1"/>
    <col min="2314" max="2314" width="7.1640625" style="332" bestFit="1" customWidth="1"/>
    <col min="2315" max="2315" width="9.5" style="332" bestFit="1" customWidth="1"/>
    <col min="2316" max="2316" width="8.5" style="332" customWidth="1"/>
    <col min="2317" max="2317" width="9.33203125" style="332" customWidth="1"/>
    <col min="2318" max="2318" width="9.83203125" style="332" customWidth="1"/>
    <col min="2319" max="2319" width="9.5" style="332" bestFit="1" customWidth="1"/>
    <col min="2320" max="2321" width="8.5" style="332" customWidth="1"/>
    <col min="2322" max="2563" width="9.1640625" style="332"/>
    <col min="2564" max="2564" width="5.6640625" style="332" customWidth="1"/>
    <col min="2565" max="2565" width="30.5" style="332" customWidth="1"/>
    <col min="2566" max="2566" width="10.83203125" style="332" customWidth="1"/>
    <col min="2567" max="2567" width="9.5" style="332" bestFit="1" customWidth="1"/>
    <col min="2568" max="2568" width="8.5" style="332" bestFit="1" customWidth="1"/>
    <col min="2569" max="2569" width="7.6640625" style="332" customWidth="1"/>
    <col min="2570" max="2570" width="7.1640625" style="332" bestFit="1" customWidth="1"/>
    <col min="2571" max="2571" width="9.5" style="332" bestFit="1" customWidth="1"/>
    <col min="2572" max="2572" width="8.5" style="332" customWidth="1"/>
    <col min="2573" max="2573" width="9.33203125" style="332" customWidth="1"/>
    <col min="2574" max="2574" width="9.83203125" style="332" customWidth="1"/>
    <col min="2575" max="2575" width="9.5" style="332" bestFit="1" customWidth="1"/>
    <col min="2576" max="2577" width="8.5" style="332" customWidth="1"/>
    <col min="2578" max="2819" width="9.1640625" style="332"/>
    <col min="2820" max="2820" width="5.6640625" style="332" customWidth="1"/>
    <col min="2821" max="2821" width="30.5" style="332" customWidth="1"/>
    <col min="2822" max="2822" width="10.83203125" style="332" customWidth="1"/>
    <col min="2823" max="2823" width="9.5" style="332" bestFit="1" customWidth="1"/>
    <col min="2824" max="2824" width="8.5" style="332" bestFit="1" customWidth="1"/>
    <col min="2825" max="2825" width="7.6640625" style="332" customWidth="1"/>
    <col min="2826" max="2826" width="7.1640625" style="332" bestFit="1" customWidth="1"/>
    <col min="2827" max="2827" width="9.5" style="332" bestFit="1" customWidth="1"/>
    <col min="2828" max="2828" width="8.5" style="332" customWidth="1"/>
    <col min="2829" max="2829" width="9.33203125" style="332" customWidth="1"/>
    <col min="2830" max="2830" width="9.83203125" style="332" customWidth="1"/>
    <col min="2831" max="2831" width="9.5" style="332" bestFit="1" customWidth="1"/>
    <col min="2832" max="2833" width="8.5" style="332" customWidth="1"/>
    <col min="2834" max="3075" width="9.1640625" style="332"/>
    <col min="3076" max="3076" width="5.6640625" style="332" customWidth="1"/>
    <col min="3077" max="3077" width="30.5" style="332" customWidth="1"/>
    <col min="3078" max="3078" width="10.83203125" style="332" customWidth="1"/>
    <col min="3079" max="3079" width="9.5" style="332" bestFit="1" customWidth="1"/>
    <col min="3080" max="3080" width="8.5" style="332" bestFit="1" customWidth="1"/>
    <col min="3081" max="3081" width="7.6640625" style="332" customWidth="1"/>
    <col min="3082" max="3082" width="7.1640625" style="332" bestFit="1" customWidth="1"/>
    <col min="3083" max="3083" width="9.5" style="332" bestFit="1" customWidth="1"/>
    <col min="3084" max="3084" width="8.5" style="332" customWidth="1"/>
    <col min="3085" max="3085" width="9.33203125" style="332" customWidth="1"/>
    <col min="3086" max="3086" width="9.83203125" style="332" customWidth="1"/>
    <col min="3087" max="3087" width="9.5" style="332" bestFit="1" customWidth="1"/>
    <col min="3088" max="3089" width="8.5" style="332" customWidth="1"/>
    <col min="3090" max="3331" width="9.1640625" style="332"/>
    <col min="3332" max="3332" width="5.6640625" style="332" customWidth="1"/>
    <col min="3333" max="3333" width="30.5" style="332" customWidth="1"/>
    <col min="3334" max="3334" width="10.83203125" style="332" customWidth="1"/>
    <col min="3335" max="3335" width="9.5" style="332" bestFit="1" customWidth="1"/>
    <col min="3336" max="3336" width="8.5" style="332" bestFit="1" customWidth="1"/>
    <col min="3337" max="3337" width="7.6640625" style="332" customWidth="1"/>
    <col min="3338" max="3338" width="7.1640625" style="332" bestFit="1" customWidth="1"/>
    <col min="3339" max="3339" width="9.5" style="332" bestFit="1" customWidth="1"/>
    <col min="3340" max="3340" width="8.5" style="332" customWidth="1"/>
    <col min="3341" max="3341" width="9.33203125" style="332" customWidth="1"/>
    <col min="3342" max="3342" width="9.83203125" style="332" customWidth="1"/>
    <col min="3343" max="3343" width="9.5" style="332" bestFit="1" customWidth="1"/>
    <col min="3344" max="3345" width="8.5" style="332" customWidth="1"/>
    <col min="3346" max="3587" width="9.1640625" style="332"/>
    <col min="3588" max="3588" width="5.6640625" style="332" customWidth="1"/>
    <col min="3589" max="3589" width="30.5" style="332" customWidth="1"/>
    <col min="3590" max="3590" width="10.83203125" style="332" customWidth="1"/>
    <col min="3591" max="3591" width="9.5" style="332" bestFit="1" customWidth="1"/>
    <col min="3592" max="3592" width="8.5" style="332" bestFit="1" customWidth="1"/>
    <col min="3593" max="3593" width="7.6640625" style="332" customWidth="1"/>
    <col min="3594" max="3594" width="7.1640625" style="332" bestFit="1" customWidth="1"/>
    <col min="3595" max="3595" width="9.5" style="332" bestFit="1" customWidth="1"/>
    <col min="3596" max="3596" width="8.5" style="332" customWidth="1"/>
    <col min="3597" max="3597" width="9.33203125" style="332" customWidth="1"/>
    <col min="3598" max="3598" width="9.83203125" style="332" customWidth="1"/>
    <col min="3599" max="3599" width="9.5" style="332" bestFit="1" customWidth="1"/>
    <col min="3600" max="3601" width="8.5" style="332" customWidth="1"/>
    <col min="3602" max="3843" width="9.1640625" style="332"/>
    <col min="3844" max="3844" width="5.6640625" style="332" customWidth="1"/>
    <col min="3845" max="3845" width="30.5" style="332" customWidth="1"/>
    <col min="3846" max="3846" width="10.83203125" style="332" customWidth="1"/>
    <col min="3847" max="3847" width="9.5" style="332" bestFit="1" customWidth="1"/>
    <col min="3848" max="3848" width="8.5" style="332" bestFit="1" customWidth="1"/>
    <col min="3849" max="3849" width="7.6640625" style="332" customWidth="1"/>
    <col min="3850" max="3850" width="7.1640625" style="332" bestFit="1" customWidth="1"/>
    <col min="3851" max="3851" width="9.5" style="332" bestFit="1" customWidth="1"/>
    <col min="3852" max="3852" width="8.5" style="332" customWidth="1"/>
    <col min="3853" max="3853" width="9.33203125" style="332" customWidth="1"/>
    <col min="3854" max="3854" width="9.83203125" style="332" customWidth="1"/>
    <col min="3855" max="3855" width="9.5" style="332" bestFit="1" customWidth="1"/>
    <col min="3856" max="3857" width="8.5" style="332" customWidth="1"/>
    <col min="3858" max="4099" width="9.1640625" style="332"/>
    <col min="4100" max="4100" width="5.6640625" style="332" customWidth="1"/>
    <col min="4101" max="4101" width="30.5" style="332" customWidth="1"/>
    <col min="4102" max="4102" width="10.83203125" style="332" customWidth="1"/>
    <col min="4103" max="4103" width="9.5" style="332" bestFit="1" customWidth="1"/>
    <col min="4104" max="4104" width="8.5" style="332" bestFit="1" customWidth="1"/>
    <col min="4105" max="4105" width="7.6640625" style="332" customWidth="1"/>
    <col min="4106" max="4106" width="7.1640625" style="332" bestFit="1" customWidth="1"/>
    <col min="4107" max="4107" width="9.5" style="332" bestFit="1" customWidth="1"/>
    <col min="4108" max="4108" width="8.5" style="332" customWidth="1"/>
    <col min="4109" max="4109" width="9.33203125" style="332" customWidth="1"/>
    <col min="4110" max="4110" width="9.83203125" style="332" customWidth="1"/>
    <col min="4111" max="4111" width="9.5" style="332" bestFit="1" customWidth="1"/>
    <col min="4112" max="4113" width="8.5" style="332" customWidth="1"/>
    <col min="4114" max="4355" width="9.1640625" style="332"/>
    <col min="4356" max="4356" width="5.6640625" style="332" customWidth="1"/>
    <col min="4357" max="4357" width="30.5" style="332" customWidth="1"/>
    <col min="4358" max="4358" width="10.83203125" style="332" customWidth="1"/>
    <col min="4359" max="4359" width="9.5" style="332" bestFit="1" customWidth="1"/>
    <col min="4360" max="4360" width="8.5" style="332" bestFit="1" customWidth="1"/>
    <col min="4361" max="4361" width="7.6640625" style="332" customWidth="1"/>
    <col min="4362" max="4362" width="7.1640625" style="332" bestFit="1" customWidth="1"/>
    <col min="4363" max="4363" width="9.5" style="332" bestFit="1" customWidth="1"/>
    <col min="4364" max="4364" width="8.5" style="332" customWidth="1"/>
    <col min="4365" max="4365" width="9.33203125" style="332" customWidth="1"/>
    <col min="4366" max="4366" width="9.83203125" style="332" customWidth="1"/>
    <col min="4367" max="4367" width="9.5" style="332" bestFit="1" customWidth="1"/>
    <col min="4368" max="4369" width="8.5" style="332" customWidth="1"/>
    <col min="4370" max="4611" width="9.1640625" style="332"/>
    <col min="4612" max="4612" width="5.6640625" style="332" customWidth="1"/>
    <col min="4613" max="4613" width="30.5" style="332" customWidth="1"/>
    <col min="4614" max="4614" width="10.83203125" style="332" customWidth="1"/>
    <col min="4615" max="4615" width="9.5" style="332" bestFit="1" customWidth="1"/>
    <col min="4616" max="4616" width="8.5" style="332" bestFit="1" customWidth="1"/>
    <col min="4617" max="4617" width="7.6640625" style="332" customWidth="1"/>
    <col min="4618" max="4618" width="7.1640625" style="332" bestFit="1" customWidth="1"/>
    <col min="4619" max="4619" width="9.5" style="332" bestFit="1" customWidth="1"/>
    <col min="4620" max="4620" width="8.5" style="332" customWidth="1"/>
    <col min="4621" max="4621" width="9.33203125" style="332" customWidth="1"/>
    <col min="4622" max="4622" width="9.83203125" style="332" customWidth="1"/>
    <col min="4623" max="4623" width="9.5" style="332" bestFit="1" customWidth="1"/>
    <col min="4624" max="4625" width="8.5" style="332" customWidth="1"/>
    <col min="4626" max="4867" width="9.1640625" style="332"/>
    <col min="4868" max="4868" width="5.6640625" style="332" customWidth="1"/>
    <col min="4869" max="4869" width="30.5" style="332" customWidth="1"/>
    <col min="4870" max="4870" width="10.83203125" style="332" customWidth="1"/>
    <col min="4871" max="4871" width="9.5" style="332" bestFit="1" customWidth="1"/>
    <col min="4872" max="4872" width="8.5" style="332" bestFit="1" customWidth="1"/>
    <col min="4873" max="4873" width="7.6640625" style="332" customWidth="1"/>
    <col min="4874" max="4874" width="7.1640625" style="332" bestFit="1" customWidth="1"/>
    <col min="4875" max="4875" width="9.5" style="332" bestFit="1" customWidth="1"/>
    <col min="4876" max="4876" width="8.5" style="332" customWidth="1"/>
    <col min="4877" max="4877" width="9.33203125" style="332" customWidth="1"/>
    <col min="4878" max="4878" width="9.83203125" style="332" customWidth="1"/>
    <col min="4879" max="4879" width="9.5" style="332" bestFit="1" customWidth="1"/>
    <col min="4880" max="4881" width="8.5" style="332" customWidth="1"/>
    <col min="4882" max="5123" width="9.1640625" style="332"/>
    <col min="5124" max="5124" width="5.6640625" style="332" customWidth="1"/>
    <col min="5125" max="5125" width="30.5" style="332" customWidth="1"/>
    <col min="5126" max="5126" width="10.83203125" style="332" customWidth="1"/>
    <col min="5127" max="5127" width="9.5" style="332" bestFit="1" customWidth="1"/>
    <col min="5128" max="5128" width="8.5" style="332" bestFit="1" customWidth="1"/>
    <col min="5129" max="5129" width="7.6640625" style="332" customWidth="1"/>
    <col min="5130" max="5130" width="7.1640625" style="332" bestFit="1" customWidth="1"/>
    <col min="5131" max="5131" width="9.5" style="332" bestFit="1" customWidth="1"/>
    <col min="5132" max="5132" width="8.5" style="332" customWidth="1"/>
    <col min="5133" max="5133" width="9.33203125" style="332" customWidth="1"/>
    <col min="5134" max="5134" width="9.83203125" style="332" customWidth="1"/>
    <col min="5135" max="5135" width="9.5" style="332" bestFit="1" customWidth="1"/>
    <col min="5136" max="5137" width="8.5" style="332" customWidth="1"/>
    <col min="5138" max="5379" width="9.1640625" style="332"/>
    <col min="5380" max="5380" width="5.6640625" style="332" customWidth="1"/>
    <col min="5381" max="5381" width="30.5" style="332" customWidth="1"/>
    <col min="5382" max="5382" width="10.83203125" style="332" customWidth="1"/>
    <col min="5383" max="5383" width="9.5" style="332" bestFit="1" customWidth="1"/>
    <col min="5384" max="5384" width="8.5" style="332" bestFit="1" customWidth="1"/>
    <col min="5385" max="5385" width="7.6640625" style="332" customWidth="1"/>
    <col min="5386" max="5386" width="7.1640625" style="332" bestFit="1" customWidth="1"/>
    <col min="5387" max="5387" width="9.5" style="332" bestFit="1" customWidth="1"/>
    <col min="5388" max="5388" width="8.5" style="332" customWidth="1"/>
    <col min="5389" max="5389" width="9.33203125" style="332" customWidth="1"/>
    <col min="5390" max="5390" width="9.83203125" style="332" customWidth="1"/>
    <col min="5391" max="5391" width="9.5" style="332" bestFit="1" customWidth="1"/>
    <col min="5392" max="5393" width="8.5" style="332" customWidth="1"/>
    <col min="5394" max="5635" width="9.1640625" style="332"/>
    <col min="5636" max="5636" width="5.6640625" style="332" customWidth="1"/>
    <col min="5637" max="5637" width="30.5" style="332" customWidth="1"/>
    <col min="5638" max="5638" width="10.83203125" style="332" customWidth="1"/>
    <col min="5639" max="5639" width="9.5" style="332" bestFit="1" customWidth="1"/>
    <col min="5640" max="5640" width="8.5" style="332" bestFit="1" customWidth="1"/>
    <col min="5641" max="5641" width="7.6640625" style="332" customWidth="1"/>
    <col min="5642" max="5642" width="7.1640625" style="332" bestFit="1" customWidth="1"/>
    <col min="5643" max="5643" width="9.5" style="332" bestFit="1" customWidth="1"/>
    <col min="5644" max="5644" width="8.5" style="332" customWidth="1"/>
    <col min="5645" max="5645" width="9.33203125" style="332" customWidth="1"/>
    <col min="5646" max="5646" width="9.83203125" style="332" customWidth="1"/>
    <col min="5647" max="5647" width="9.5" style="332" bestFit="1" customWidth="1"/>
    <col min="5648" max="5649" width="8.5" style="332" customWidth="1"/>
    <col min="5650" max="5891" width="9.1640625" style="332"/>
    <col min="5892" max="5892" width="5.6640625" style="332" customWidth="1"/>
    <col min="5893" max="5893" width="30.5" style="332" customWidth="1"/>
    <col min="5894" max="5894" width="10.83203125" style="332" customWidth="1"/>
    <col min="5895" max="5895" width="9.5" style="332" bestFit="1" customWidth="1"/>
    <col min="5896" max="5896" width="8.5" style="332" bestFit="1" customWidth="1"/>
    <col min="5897" max="5897" width="7.6640625" style="332" customWidth="1"/>
    <col min="5898" max="5898" width="7.1640625" style="332" bestFit="1" customWidth="1"/>
    <col min="5899" max="5899" width="9.5" style="332" bestFit="1" customWidth="1"/>
    <col min="5900" max="5900" width="8.5" style="332" customWidth="1"/>
    <col min="5901" max="5901" width="9.33203125" style="332" customWidth="1"/>
    <col min="5902" max="5902" width="9.83203125" style="332" customWidth="1"/>
    <col min="5903" max="5903" width="9.5" style="332" bestFit="1" customWidth="1"/>
    <col min="5904" max="5905" width="8.5" style="332" customWidth="1"/>
    <col min="5906" max="6147" width="9.1640625" style="332"/>
    <col min="6148" max="6148" width="5.6640625" style="332" customWidth="1"/>
    <col min="6149" max="6149" width="30.5" style="332" customWidth="1"/>
    <col min="6150" max="6150" width="10.83203125" style="332" customWidth="1"/>
    <col min="6151" max="6151" width="9.5" style="332" bestFit="1" customWidth="1"/>
    <col min="6152" max="6152" width="8.5" style="332" bestFit="1" customWidth="1"/>
    <col min="6153" max="6153" width="7.6640625" style="332" customWidth="1"/>
    <col min="6154" max="6154" width="7.1640625" style="332" bestFit="1" customWidth="1"/>
    <col min="6155" max="6155" width="9.5" style="332" bestFit="1" customWidth="1"/>
    <col min="6156" max="6156" width="8.5" style="332" customWidth="1"/>
    <col min="6157" max="6157" width="9.33203125" style="332" customWidth="1"/>
    <col min="6158" max="6158" width="9.83203125" style="332" customWidth="1"/>
    <col min="6159" max="6159" width="9.5" style="332" bestFit="1" customWidth="1"/>
    <col min="6160" max="6161" width="8.5" style="332" customWidth="1"/>
    <col min="6162" max="6403" width="9.1640625" style="332"/>
    <col min="6404" max="6404" width="5.6640625" style="332" customWidth="1"/>
    <col min="6405" max="6405" width="30.5" style="332" customWidth="1"/>
    <col min="6406" max="6406" width="10.83203125" style="332" customWidth="1"/>
    <col min="6407" max="6407" width="9.5" style="332" bestFit="1" customWidth="1"/>
    <col min="6408" max="6408" width="8.5" style="332" bestFit="1" customWidth="1"/>
    <col min="6409" max="6409" width="7.6640625" style="332" customWidth="1"/>
    <col min="6410" max="6410" width="7.1640625" style="332" bestFit="1" customWidth="1"/>
    <col min="6411" max="6411" width="9.5" style="332" bestFit="1" customWidth="1"/>
    <col min="6412" max="6412" width="8.5" style="332" customWidth="1"/>
    <col min="6413" max="6413" width="9.33203125" style="332" customWidth="1"/>
    <col min="6414" max="6414" width="9.83203125" style="332" customWidth="1"/>
    <col min="6415" max="6415" width="9.5" style="332" bestFit="1" customWidth="1"/>
    <col min="6416" max="6417" width="8.5" style="332" customWidth="1"/>
    <col min="6418" max="6659" width="9.1640625" style="332"/>
    <col min="6660" max="6660" width="5.6640625" style="332" customWidth="1"/>
    <col min="6661" max="6661" width="30.5" style="332" customWidth="1"/>
    <col min="6662" max="6662" width="10.83203125" style="332" customWidth="1"/>
    <col min="6663" max="6663" width="9.5" style="332" bestFit="1" customWidth="1"/>
    <col min="6664" max="6664" width="8.5" style="332" bestFit="1" customWidth="1"/>
    <col min="6665" max="6665" width="7.6640625" style="332" customWidth="1"/>
    <col min="6666" max="6666" width="7.1640625" style="332" bestFit="1" customWidth="1"/>
    <col min="6667" max="6667" width="9.5" style="332" bestFit="1" customWidth="1"/>
    <col min="6668" max="6668" width="8.5" style="332" customWidth="1"/>
    <col min="6669" max="6669" width="9.33203125" style="332" customWidth="1"/>
    <col min="6670" max="6670" width="9.83203125" style="332" customWidth="1"/>
    <col min="6671" max="6671" width="9.5" style="332" bestFit="1" customWidth="1"/>
    <col min="6672" max="6673" width="8.5" style="332" customWidth="1"/>
    <col min="6674" max="6915" width="9.1640625" style="332"/>
    <col min="6916" max="6916" width="5.6640625" style="332" customWidth="1"/>
    <col min="6917" max="6917" width="30.5" style="332" customWidth="1"/>
    <col min="6918" max="6918" width="10.83203125" style="332" customWidth="1"/>
    <col min="6919" max="6919" width="9.5" style="332" bestFit="1" customWidth="1"/>
    <col min="6920" max="6920" width="8.5" style="332" bestFit="1" customWidth="1"/>
    <col min="6921" max="6921" width="7.6640625" style="332" customWidth="1"/>
    <col min="6922" max="6922" width="7.1640625" style="332" bestFit="1" customWidth="1"/>
    <col min="6923" max="6923" width="9.5" style="332" bestFit="1" customWidth="1"/>
    <col min="6924" max="6924" width="8.5" style="332" customWidth="1"/>
    <col min="6925" max="6925" width="9.33203125" style="332" customWidth="1"/>
    <col min="6926" max="6926" width="9.83203125" style="332" customWidth="1"/>
    <col min="6927" max="6927" width="9.5" style="332" bestFit="1" customWidth="1"/>
    <col min="6928" max="6929" width="8.5" style="332" customWidth="1"/>
    <col min="6930" max="7171" width="9.1640625" style="332"/>
    <col min="7172" max="7172" width="5.6640625" style="332" customWidth="1"/>
    <col min="7173" max="7173" width="30.5" style="332" customWidth="1"/>
    <col min="7174" max="7174" width="10.83203125" style="332" customWidth="1"/>
    <col min="7175" max="7175" width="9.5" style="332" bestFit="1" customWidth="1"/>
    <col min="7176" max="7176" width="8.5" style="332" bestFit="1" customWidth="1"/>
    <col min="7177" max="7177" width="7.6640625" style="332" customWidth="1"/>
    <col min="7178" max="7178" width="7.1640625" style="332" bestFit="1" customWidth="1"/>
    <col min="7179" max="7179" width="9.5" style="332" bestFit="1" customWidth="1"/>
    <col min="7180" max="7180" width="8.5" style="332" customWidth="1"/>
    <col min="7181" max="7181" width="9.33203125" style="332" customWidth="1"/>
    <col min="7182" max="7182" width="9.83203125" style="332" customWidth="1"/>
    <col min="7183" max="7183" width="9.5" style="332" bestFit="1" customWidth="1"/>
    <col min="7184" max="7185" width="8.5" style="332" customWidth="1"/>
    <col min="7186" max="7427" width="9.1640625" style="332"/>
    <col min="7428" max="7428" width="5.6640625" style="332" customWidth="1"/>
    <col min="7429" max="7429" width="30.5" style="332" customWidth="1"/>
    <col min="7430" max="7430" width="10.83203125" style="332" customWidth="1"/>
    <col min="7431" max="7431" width="9.5" style="332" bestFit="1" customWidth="1"/>
    <col min="7432" max="7432" width="8.5" style="332" bestFit="1" customWidth="1"/>
    <col min="7433" max="7433" width="7.6640625" style="332" customWidth="1"/>
    <col min="7434" max="7434" width="7.1640625" style="332" bestFit="1" customWidth="1"/>
    <col min="7435" max="7435" width="9.5" style="332" bestFit="1" customWidth="1"/>
    <col min="7436" max="7436" width="8.5" style="332" customWidth="1"/>
    <col min="7437" max="7437" width="9.33203125" style="332" customWidth="1"/>
    <col min="7438" max="7438" width="9.83203125" style="332" customWidth="1"/>
    <col min="7439" max="7439" width="9.5" style="332" bestFit="1" customWidth="1"/>
    <col min="7440" max="7441" width="8.5" style="332" customWidth="1"/>
    <col min="7442" max="7683" width="9.1640625" style="332"/>
    <col min="7684" max="7684" width="5.6640625" style="332" customWidth="1"/>
    <col min="7685" max="7685" width="30.5" style="332" customWidth="1"/>
    <col min="7686" max="7686" width="10.83203125" style="332" customWidth="1"/>
    <col min="7687" max="7687" width="9.5" style="332" bestFit="1" customWidth="1"/>
    <col min="7688" max="7688" width="8.5" style="332" bestFit="1" customWidth="1"/>
    <col min="7689" max="7689" width="7.6640625" style="332" customWidth="1"/>
    <col min="7690" max="7690" width="7.1640625" style="332" bestFit="1" customWidth="1"/>
    <col min="7691" max="7691" width="9.5" style="332" bestFit="1" customWidth="1"/>
    <col min="7692" max="7692" width="8.5" style="332" customWidth="1"/>
    <col min="7693" max="7693" width="9.33203125" style="332" customWidth="1"/>
    <col min="7694" max="7694" width="9.83203125" style="332" customWidth="1"/>
    <col min="7695" max="7695" width="9.5" style="332" bestFit="1" customWidth="1"/>
    <col min="7696" max="7697" width="8.5" style="332" customWidth="1"/>
    <col min="7698" max="7939" width="9.1640625" style="332"/>
    <col min="7940" max="7940" width="5.6640625" style="332" customWidth="1"/>
    <col min="7941" max="7941" width="30.5" style="332" customWidth="1"/>
    <col min="7942" max="7942" width="10.83203125" style="332" customWidth="1"/>
    <col min="7943" max="7943" width="9.5" style="332" bestFit="1" customWidth="1"/>
    <col min="7944" max="7944" width="8.5" style="332" bestFit="1" customWidth="1"/>
    <col min="7945" max="7945" width="7.6640625" style="332" customWidth="1"/>
    <col min="7946" max="7946" width="7.1640625" style="332" bestFit="1" customWidth="1"/>
    <col min="7947" max="7947" width="9.5" style="332" bestFit="1" customWidth="1"/>
    <col min="7948" max="7948" width="8.5" style="332" customWidth="1"/>
    <col min="7949" max="7949" width="9.33203125" style="332" customWidth="1"/>
    <col min="7950" max="7950" width="9.83203125" style="332" customWidth="1"/>
    <col min="7951" max="7951" width="9.5" style="332" bestFit="1" customWidth="1"/>
    <col min="7952" max="7953" width="8.5" style="332" customWidth="1"/>
    <col min="7954" max="8195" width="9.1640625" style="332"/>
    <col min="8196" max="8196" width="5.6640625" style="332" customWidth="1"/>
    <col min="8197" max="8197" width="30.5" style="332" customWidth="1"/>
    <col min="8198" max="8198" width="10.83203125" style="332" customWidth="1"/>
    <col min="8199" max="8199" width="9.5" style="332" bestFit="1" customWidth="1"/>
    <col min="8200" max="8200" width="8.5" style="332" bestFit="1" customWidth="1"/>
    <col min="8201" max="8201" width="7.6640625" style="332" customWidth="1"/>
    <col min="8202" max="8202" width="7.1640625" style="332" bestFit="1" customWidth="1"/>
    <col min="8203" max="8203" width="9.5" style="332" bestFit="1" customWidth="1"/>
    <col min="8204" max="8204" width="8.5" style="332" customWidth="1"/>
    <col min="8205" max="8205" width="9.33203125" style="332" customWidth="1"/>
    <col min="8206" max="8206" width="9.83203125" style="332" customWidth="1"/>
    <col min="8207" max="8207" width="9.5" style="332" bestFit="1" customWidth="1"/>
    <col min="8208" max="8209" width="8.5" style="332" customWidth="1"/>
    <col min="8210" max="8451" width="9.1640625" style="332"/>
    <col min="8452" max="8452" width="5.6640625" style="332" customWidth="1"/>
    <col min="8453" max="8453" width="30.5" style="332" customWidth="1"/>
    <col min="8454" max="8454" width="10.83203125" style="332" customWidth="1"/>
    <col min="8455" max="8455" width="9.5" style="332" bestFit="1" customWidth="1"/>
    <col min="8456" max="8456" width="8.5" style="332" bestFit="1" customWidth="1"/>
    <col min="8457" max="8457" width="7.6640625" style="332" customWidth="1"/>
    <col min="8458" max="8458" width="7.1640625" style="332" bestFit="1" customWidth="1"/>
    <col min="8459" max="8459" width="9.5" style="332" bestFit="1" customWidth="1"/>
    <col min="8460" max="8460" width="8.5" style="332" customWidth="1"/>
    <col min="8461" max="8461" width="9.33203125" style="332" customWidth="1"/>
    <col min="8462" max="8462" width="9.83203125" style="332" customWidth="1"/>
    <col min="8463" max="8463" width="9.5" style="332" bestFit="1" customWidth="1"/>
    <col min="8464" max="8465" width="8.5" style="332" customWidth="1"/>
    <col min="8466" max="8707" width="9.1640625" style="332"/>
    <col min="8708" max="8708" width="5.6640625" style="332" customWidth="1"/>
    <col min="8709" max="8709" width="30.5" style="332" customWidth="1"/>
    <col min="8710" max="8710" width="10.83203125" style="332" customWidth="1"/>
    <col min="8711" max="8711" width="9.5" style="332" bestFit="1" customWidth="1"/>
    <col min="8712" max="8712" width="8.5" style="332" bestFit="1" customWidth="1"/>
    <col min="8713" max="8713" width="7.6640625" style="332" customWidth="1"/>
    <col min="8714" max="8714" width="7.1640625" style="332" bestFit="1" customWidth="1"/>
    <col min="8715" max="8715" width="9.5" style="332" bestFit="1" customWidth="1"/>
    <col min="8716" max="8716" width="8.5" style="332" customWidth="1"/>
    <col min="8717" max="8717" width="9.33203125" style="332" customWidth="1"/>
    <col min="8718" max="8718" width="9.83203125" style="332" customWidth="1"/>
    <col min="8719" max="8719" width="9.5" style="332" bestFit="1" customWidth="1"/>
    <col min="8720" max="8721" width="8.5" style="332" customWidth="1"/>
    <col min="8722" max="8963" width="9.1640625" style="332"/>
    <col min="8964" max="8964" width="5.6640625" style="332" customWidth="1"/>
    <col min="8965" max="8965" width="30.5" style="332" customWidth="1"/>
    <col min="8966" max="8966" width="10.83203125" style="332" customWidth="1"/>
    <col min="8967" max="8967" width="9.5" style="332" bestFit="1" customWidth="1"/>
    <col min="8968" max="8968" width="8.5" style="332" bestFit="1" customWidth="1"/>
    <col min="8969" max="8969" width="7.6640625" style="332" customWidth="1"/>
    <col min="8970" max="8970" width="7.1640625" style="332" bestFit="1" customWidth="1"/>
    <col min="8971" max="8971" width="9.5" style="332" bestFit="1" customWidth="1"/>
    <col min="8972" max="8972" width="8.5" style="332" customWidth="1"/>
    <col min="8973" max="8973" width="9.33203125" style="332" customWidth="1"/>
    <col min="8974" max="8974" width="9.83203125" style="332" customWidth="1"/>
    <col min="8975" max="8975" width="9.5" style="332" bestFit="1" customWidth="1"/>
    <col min="8976" max="8977" width="8.5" style="332" customWidth="1"/>
    <col min="8978" max="9219" width="9.1640625" style="332"/>
    <col min="9220" max="9220" width="5.6640625" style="332" customWidth="1"/>
    <col min="9221" max="9221" width="30.5" style="332" customWidth="1"/>
    <col min="9222" max="9222" width="10.83203125" style="332" customWidth="1"/>
    <col min="9223" max="9223" width="9.5" style="332" bestFit="1" customWidth="1"/>
    <col min="9224" max="9224" width="8.5" style="332" bestFit="1" customWidth="1"/>
    <col min="9225" max="9225" width="7.6640625" style="332" customWidth="1"/>
    <col min="9226" max="9226" width="7.1640625" style="332" bestFit="1" customWidth="1"/>
    <col min="9227" max="9227" width="9.5" style="332" bestFit="1" customWidth="1"/>
    <col min="9228" max="9228" width="8.5" style="332" customWidth="1"/>
    <col min="9229" max="9229" width="9.33203125" style="332" customWidth="1"/>
    <col min="9230" max="9230" width="9.83203125" style="332" customWidth="1"/>
    <col min="9231" max="9231" width="9.5" style="332" bestFit="1" customWidth="1"/>
    <col min="9232" max="9233" width="8.5" style="332" customWidth="1"/>
    <col min="9234" max="9475" width="9.1640625" style="332"/>
    <col min="9476" max="9476" width="5.6640625" style="332" customWidth="1"/>
    <col min="9477" max="9477" width="30.5" style="332" customWidth="1"/>
    <col min="9478" max="9478" width="10.83203125" style="332" customWidth="1"/>
    <col min="9479" max="9479" width="9.5" style="332" bestFit="1" customWidth="1"/>
    <col min="9480" max="9480" width="8.5" style="332" bestFit="1" customWidth="1"/>
    <col min="9481" max="9481" width="7.6640625" style="332" customWidth="1"/>
    <col min="9482" max="9482" width="7.1640625" style="332" bestFit="1" customWidth="1"/>
    <col min="9483" max="9483" width="9.5" style="332" bestFit="1" customWidth="1"/>
    <col min="9484" max="9484" width="8.5" style="332" customWidth="1"/>
    <col min="9485" max="9485" width="9.33203125" style="332" customWidth="1"/>
    <col min="9486" max="9486" width="9.83203125" style="332" customWidth="1"/>
    <col min="9487" max="9487" width="9.5" style="332" bestFit="1" customWidth="1"/>
    <col min="9488" max="9489" width="8.5" style="332" customWidth="1"/>
    <col min="9490" max="9731" width="9.1640625" style="332"/>
    <col min="9732" max="9732" width="5.6640625" style="332" customWidth="1"/>
    <col min="9733" max="9733" width="30.5" style="332" customWidth="1"/>
    <col min="9734" max="9734" width="10.83203125" style="332" customWidth="1"/>
    <col min="9735" max="9735" width="9.5" style="332" bestFit="1" customWidth="1"/>
    <col min="9736" max="9736" width="8.5" style="332" bestFit="1" customWidth="1"/>
    <col min="9737" max="9737" width="7.6640625" style="332" customWidth="1"/>
    <col min="9738" max="9738" width="7.1640625" style="332" bestFit="1" customWidth="1"/>
    <col min="9739" max="9739" width="9.5" style="332" bestFit="1" customWidth="1"/>
    <col min="9740" max="9740" width="8.5" style="332" customWidth="1"/>
    <col min="9741" max="9741" width="9.33203125" style="332" customWidth="1"/>
    <col min="9742" max="9742" width="9.83203125" style="332" customWidth="1"/>
    <col min="9743" max="9743" width="9.5" style="332" bestFit="1" customWidth="1"/>
    <col min="9744" max="9745" width="8.5" style="332" customWidth="1"/>
    <col min="9746" max="9987" width="9.1640625" style="332"/>
    <col min="9988" max="9988" width="5.6640625" style="332" customWidth="1"/>
    <col min="9989" max="9989" width="30.5" style="332" customWidth="1"/>
    <col min="9990" max="9990" width="10.83203125" style="332" customWidth="1"/>
    <col min="9991" max="9991" width="9.5" style="332" bestFit="1" customWidth="1"/>
    <col min="9992" max="9992" width="8.5" style="332" bestFit="1" customWidth="1"/>
    <col min="9993" max="9993" width="7.6640625" style="332" customWidth="1"/>
    <col min="9994" max="9994" width="7.1640625" style="332" bestFit="1" customWidth="1"/>
    <col min="9995" max="9995" width="9.5" style="332" bestFit="1" customWidth="1"/>
    <col min="9996" max="9996" width="8.5" style="332" customWidth="1"/>
    <col min="9997" max="9997" width="9.33203125" style="332" customWidth="1"/>
    <col min="9998" max="9998" width="9.83203125" style="332" customWidth="1"/>
    <col min="9999" max="9999" width="9.5" style="332" bestFit="1" customWidth="1"/>
    <col min="10000" max="10001" width="8.5" style="332" customWidth="1"/>
    <col min="10002" max="10243" width="9.1640625" style="332"/>
    <col min="10244" max="10244" width="5.6640625" style="332" customWidth="1"/>
    <col min="10245" max="10245" width="30.5" style="332" customWidth="1"/>
    <col min="10246" max="10246" width="10.83203125" style="332" customWidth="1"/>
    <col min="10247" max="10247" width="9.5" style="332" bestFit="1" customWidth="1"/>
    <col min="10248" max="10248" width="8.5" style="332" bestFit="1" customWidth="1"/>
    <col min="10249" max="10249" width="7.6640625" style="332" customWidth="1"/>
    <col min="10250" max="10250" width="7.1640625" style="332" bestFit="1" customWidth="1"/>
    <col min="10251" max="10251" width="9.5" style="332" bestFit="1" customWidth="1"/>
    <col min="10252" max="10252" width="8.5" style="332" customWidth="1"/>
    <col min="10253" max="10253" width="9.33203125" style="332" customWidth="1"/>
    <col min="10254" max="10254" width="9.83203125" style="332" customWidth="1"/>
    <col min="10255" max="10255" width="9.5" style="332" bestFit="1" customWidth="1"/>
    <col min="10256" max="10257" width="8.5" style="332" customWidth="1"/>
    <col min="10258" max="10499" width="9.1640625" style="332"/>
    <col min="10500" max="10500" width="5.6640625" style="332" customWidth="1"/>
    <col min="10501" max="10501" width="30.5" style="332" customWidth="1"/>
    <col min="10502" max="10502" width="10.83203125" style="332" customWidth="1"/>
    <col min="10503" max="10503" width="9.5" style="332" bestFit="1" customWidth="1"/>
    <col min="10504" max="10504" width="8.5" style="332" bestFit="1" customWidth="1"/>
    <col min="10505" max="10505" width="7.6640625" style="332" customWidth="1"/>
    <col min="10506" max="10506" width="7.1640625" style="332" bestFit="1" customWidth="1"/>
    <col min="10507" max="10507" width="9.5" style="332" bestFit="1" customWidth="1"/>
    <col min="10508" max="10508" width="8.5" style="332" customWidth="1"/>
    <col min="10509" max="10509" width="9.33203125" style="332" customWidth="1"/>
    <col min="10510" max="10510" width="9.83203125" style="332" customWidth="1"/>
    <col min="10511" max="10511" width="9.5" style="332" bestFit="1" customWidth="1"/>
    <col min="10512" max="10513" width="8.5" style="332" customWidth="1"/>
    <col min="10514" max="10755" width="9.1640625" style="332"/>
    <col min="10756" max="10756" width="5.6640625" style="332" customWidth="1"/>
    <col min="10757" max="10757" width="30.5" style="332" customWidth="1"/>
    <col min="10758" max="10758" width="10.83203125" style="332" customWidth="1"/>
    <col min="10759" max="10759" width="9.5" style="332" bestFit="1" customWidth="1"/>
    <col min="10760" max="10760" width="8.5" style="332" bestFit="1" customWidth="1"/>
    <col min="10761" max="10761" width="7.6640625" style="332" customWidth="1"/>
    <col min="10762" max="10762" width="7.1640625" style="332" bestFit="1" customWidth="1"/>
    <col min="10763" max="10763" width="9.5" style="332" bestFit="1" customWidth="1"/>
    <col min="10764" max="10764" width="8.5" style="332" customWidth="1"/>
    <col min="10765" max="10765" width="9.33203125" style="332" customWidth="1"/>
    <col min="10766" max="10766" width="9.83203125" style="332" customWidth="1"/>
    <col min="10767" max="10767" width="9.5" style="332" bestFit="1" customWidth="1"/>
    <col min="10768" max="10769" width="8.5" style="332" customWidth="1"/>
    <col min="10770" max="11011" width="9.1640625" style="332"/>
    <col min="11012" max="11012" width="5.6640625" style="332" customWidth="1"/>
    <col min="11013" max="11013" width="30.5" style="332" customWidth="1"/>
    <col min="11014" max="11014" width="10.83203125" style="332" customWidth="1"/>
    <col min="11015" max="11015" width="9.5" style="332" bestFit="1" customWidth="1"/>
    <col min="11016" max="11016" width="8.5" style="332" bestFit="1" customWidth="1"/>
    <col min="11017" max="11017" width="7.6640625" style="332" customWidth="1"/>
    <col min="11018" max="11018" width="7.1640625" style="332" bestFit="1" customWidth="1"/>
    <col min="11019" max="11019" width="9.5" style="332" bestFit="1" customWidth="1"/>
    <col min="11020" max="11020" width="8.5" style="332" customWidth="1"/>
    <col min="11021" max="11021" width="9.33203125" style="332" customWidth="1"/>
    <col min="11022" max="11022" width="9.83203125" style="332" customWidth="1"/>
    <col min="11023" max="11023" width="9.5" style="332" bestFit="1" customWidth="1"/>
    <col min="11024" max="11025" width="8.5" style="332" customWidth="1"/>
    <col min="11026" max="11267" width="9.1640625" style="332"/>
    <col min="11268" max="11268" width="5.6640625" style="332" customWidth="1"/>
    <col min="11269" max="11269" width="30.5" style="332" customWidth="1"/>
    <col min="11270" max="11270" width="10.83203125" style="332" customWidth="1"/>
    <col min="11271" max="11271" width="9.5" style="332" bestFit="1" customWidth="1"/>
    <col min="11272" max="11272" width="8.5" style="332" bestFit="1" customWidth="1"/>
    <col min="11273" max="11273" width="7.6640625" style="332" customWidth="1"/>
    <col min="11274" max="11274" width="7.1640625" style="332" bestFit="1" customWidth="1"/>
    <col min="11275" max="11275" width="9.5" style="332" bestFit="1" customWidth="1"/>
    <col min="11276" max="11276" width="8.5" style="332" customWidth="1"/>
    <col min="11277" max="11277" width="9.33203125" style="332" customWidth="1"/>
    <col min="11278" max="11278" width="9.83203125" style="332" customWidth="1"/>
    <col min="11279" max="11279" width="9.5" style="332" bestFit="1" customWidth="1"/>
    <col min="11280" max="11281" width="8.5" style="332" customWidth="1"/>
    <col min="11282" max="11523" width="9.1640625" style="332"/>
    <col min="11524" max="11524" width="5.6640625" style="332" customWidth="1"/>
    <col min="11525" max="11525" width="30.5" style="332" customWidth="1"/>
    <col min="11526" max="11526" width="10.83203125" style="332" customWidth="1"/>
    <col min="11527" max="11527" width="9.5" style="332" bestFit="1" customWidth="1"/>
    <col min="11528" max="11528" width="8.5" style="332" bestFit="1" customWidth="1"/>
    <col min="11529" max="11529" width="7.6640625" style="332" customWidth="1"/>
    <col min="11530" max="11530" width="7.1640625" style="332" bestFit="1" customWidth="1"/>
    <col min="11531" max="11531" width="9.5" style="332" bestFit="1" customWidth="1"/>
    <col min="11532" max="11532" width="8.5" style="332" customWidth="1"/>
    <col min="11533" max="11533" width="9.33203125" style="332" customWidth="1"/>
    <col min="11534" max="11534" width="9.83203125" style="332" customWidth="1"/>
    <col min="11535" max="11535" width="9.5" style="332" bestFit="1" customWidth="1"/>
    <col min="11536" max="11537" width="8.5" style="332" customWidth="1"/>
    <col min="11538" max="11779" width="9.1640625" style="332"/>
    <col min="11780" max="11780" width="5.6640625" style="332" customWidth="1"/>
    <col min="11781" max="11781" width="30.5" style="332" customWidth="1"/>
    <col min="11782" max="11782" width="10.83203125" style="332" customWidth="1"/>
    <col min="11783" max="11783" width="9.5" style="332" bestFit="1" customWidth="1"/>
    <col min="11784" max="11784" width="8.5" style="332" bestFit="1" customWidth="1"/>
    <col min="11785" max="11785" width="7.6640625" style="332" customWidth="1"/>
    <col min="11786" max="11786" width="7.1640625" style="332" bestFit="1" customWidth="1"/>
    <col min="11787" max="11787" width="9.5" style="332" bestFit="1" customWidth="1"/>
    <col min="11788" max="11788" width="8.5" style="332" customWidth="1"/>
    <col min="11789" max="11789" width="9.33203125" style="332" customWidth="1"/>
    <col min="11790" max="11790" width="9.83203125" style="332" customWidth="1"/>
    <col min="11791" max="11791" width="9.5" style="332" bestFit="1" customWidth="1"/>
    <col min="11792" max="11793" width="8.5" style="332" customWidth="1"/>
    <col min="11794" max="12035" width="9.1640625" style="332"/>
    <col min="12036" max="12036" width="5.6640625" style="332" customWidth="1"/>
    <col min="12037" max="12037" width="30.5" style="332" customWidth="1"/>
    <col min="12038" max="12038" width="10.83203125" style="332" customWidth="1"/>
    <col min="12039" max="12039" width="9.5" style="332" bestFit="1" customWidth="1"/>
    <col min="12040" max="12040" width="8.5" style="332" bestFit="1" customWidth="1"/>
    <col min="12041" max="12041" width="7.6640625" style="332" customWidth="1"/>
    <col min="12042" max="12042" width="7.1640625" style="332" bestFit="1" customWidth="1"/>
    <col min="12043" max="12043" width="9.5" style="332" bestFit="1" customWidth="1"/>
    <col min="12044" max="12044" width="8.5" style="332" customWidth="1"/>
    <col min="12045" max="12045" width="9.33203125" style="332" customWidth="1"/>
    <col min="12046" max="12046" width="9.83203125" style="332" customWidth="1"/>
    <col min="12047" max="12047" width="9.5" style="332" bestFit="1" customWidth="1"/>
    <col min="12048" max="12049" width="8.5" style="332" customWidth="1"/>
    <col min="12050" max="12291" width="9.1640625" style="332"/>
    <col min="12292" max="12292" width="5.6640625" style="332" customWidth="1"/>
    <col min="12293" max="12293" width="30.5" style="332" customWidth="1"/>
    <col min="12294" max="12294" width="10.83203125" style="332" customWidth="1"/>
    <col min="12295" max="12295" width="9.5" style="332" bestFit="1" customWidth="1"/>
    <col min="12296" max="12296" width="8.5" style="332" bestFit="1" customWidth="1"/>
    <col min="12297" max="12297" width="7.6640625" style="332" customWidth="1"/>
    <col min="12298" max="12298" width="7.1640625" style="332" bestFit="1" customWidth="1"/>
    <col min="12299" max="12299" width="9.5" style="332" bestFit="1" customWidth="1"/>
    <col min="12300" max="12300" width="8.5" style="332" customWidth="1"/>
    <col min="12301" max="12301" width="9.33203125" style="332" customWidth="1"/>
    <col min="12302" max="12302" width="9.83203125" style="332" customWidth="1"/>
    <col min="12303" max="12303" width="9.5" style="332" bestFit="1" customWidth="1"/>
    <col min="12304" max="12305" width="8.5" style="332" customWidth="1"/>
    <col min="12306" max="12547" width="9.1640625" style="332"/>
    <col min="12548" max="12548" width="5.6640625" style="332" customWidth="1"/>
    <col min="12549" max="12549" width="30.5" style="332" customWidth="1"/>
    <col min="12550" max="12550" width="10.83203125" style="332" customWidth="1"/>
    <col min="12551" max="12551" width="9.5" style="332" bestFit="1" customWidth="1"/>
    <col min="12552" max="12552" width="8.5" style="332" bestFit="1" customWidth="1"/>
    <col min="12553" max="12553" width="7.6640625" style="332" customWidth="1"/>
    <col min="12554" max="12554" width="7.1640625" style="332" bestFit="1" customWidth="1"/>
    <col min="12555" max="12555" width="9.5" style="332" bestFit="1" customWidth="1"/>
    <col min="12556" max="12556" width="8.5" style="332" customWidth="1"/>
    <col min="12557" max="12557" width="9.33203125" style="332" customWidth="1"/>
    <col min="12558" max="12558" width="9.83203125" style="332" customWidth="1"/>
    <col min="12559" max="12559" width="9.5" style="332" bestFit="1" customWidth="1"/>
    <col min="12560" max="12561" width="8.5" style="332" customWidth="1"/>
    <col min="12562" max="12803" width="9.1640625" style="332"/>
    <col min="12804" max="12804" width="5.6640625" style="332" customWidth="1"/>
    <col min="12805" max="12805" width="30.5" style="332" customWidth="1"/>
    <col min="12806" max="12806" width="10.83203125" style="332" customWidth="1"/>
    <col min="12807" max="12807" width="9.5" style="332" bestFit="1" customWidth="1"/>
    <col min="12808" max="12808" width="8.5" style="332" bestFit="1" customWidth="1"/>
    <col min="12809" max="12809" width="7.6640625" style="332" customWidth="1"/>
    <col min="12810" max="12810" width="7.1640625" style="332" bestFit="1" customWidth="1"/>
    <col min="12811" max="12811" width="9.5" style="332" bestFit="1" customWidth="1"/>
    <col min="12812" max="12812" width="8.5" style="332" customWidth="1"/>
    <col min="12813" max="12813" width="9.33203125" style="332" customWidth="1"/>
    <col min="12814" max="12814" width="9.83203125" style="332" customWidth="1"/>
    <col min="12815" max="12815" width="9.5" style="332" bestFit="1" customWidth="1"/>
    <col min="12816" max="12817" width="8.5" style="332" customWidth="1"/>
    <col min="12818" max="13059" width="9.1640625" style="332"/>
    <col min="13060" max="13060" width="5.6640625" style="332" customWidth="1"/>
    <col min="13061" max="13061" width="30.5" style="332" customWidth="1"/>
    <col min="13062" max="13062" width="10.83203125" style="332" customWidth="1"/>
    <col min="13063" max="13063" width="9.5" style="332" bestFit="1" customWidth="1"/>
    <col min="13064" max="13064" width="8.5" style="332" bestFit="1" customWidth="1"/>
    <col min="13065" max="13065" width="7.6640625" style="332" customWidth="1"/>
    <col min="13066" max="13066" width="7.1640625" style="332" bestFit="1" customWidth="1"/>
    <col min="13067" max="13067" width="9.5" style="332" bestFit="1" customWidth="1"/>
    <col min="13068" max="13068" width="8.5" style="332" customWidth="1"/>
    <col min="13069" max="13069" width="9.33203125" style="332" customWidth="1"/>
    <col min="13070" max="13070" width="9.83203125" style="332" customWidth="1"/>
    <col min="13071" max="13071" width="9.5" style="332" bestFit="1" customWidth="1"/>
    <col min="13072" max="13073" width="8.5" style="332" customWidth="1"/>
    <col min="13074" max="13315" width="9.1640625" style="332"/>
    <col min="13316" max="13316" width="5.6640625" style="332" customWidth="1"/>
    <col min="13317" max="13317" width="30.5" style="332" customWidth="1"/>
    <col min="13318" max="13318" width="10.83203125" style="332" customWidth="1"/>
    <col min="13319" max="13319" width="9.5" style="332" bestFit="1" customWidth="1"/>
    <col min="13320" max="13320" width="8.5" style="332" bestFit="1" customWidth="1"/>
    <col min="13321" max="13321" width="7.6640625" style="332" customWidth="1"/>
    <col min="13322" max="13322" width="7.1640625" style="332" bestFit="1" customWidth="1"/>
    <col min="13323" max="13323" width="9.5" style="332" bestFit="1" customWidth="1"/>
    <col min="13324" max="13324" width="8.5" style="332" customWidth="1"/>
    <col min="13325" max="13325" width="9.33203125" style="332" customWidth="1"/>
    <col min="13326" max="13326" width="9.83203125" style="332" customWidth="1"/>
    <col min="13327" max="13327" width="9.5" style="332" bestFit="1" customWidth="1"/>
    <col min="13328" max="13329" width="8.5" style="332" customWidth="1"/>
    <col min="13330" max="13571" width="9.1640625" style="332"/>
    <col min="13572" max="13572" width="5.6640625" style="332" customWidth="1"/>
    <col min="13573" max="13573" width="30.5" style="332" customWidth="1"/>
    <col min="13574" max="13574" width="10.83203125" style="332" customWidth="1"/>
    <col min="13575" max="13575" width="9.5" style="332" bestFit="1" customWidth="1"/>
    <col min="13576" max="13576" width="8.5" style="332" bestFit="1" customWidth="1"/>
    <col min="13577" max="13577" width="7.6640625" style="332" customWidth="1"/>
    <col min="13578" max="13578" width="7.1640625" style="332" bestFit="1" customWidth="1"/>
    <col min="13579" max="13579" width="9.5" style="332" bestFit="1" customWidth="1"/>
    <col min="13580" max="13580" width="8.5" style="332" customWidth="1"/>
    <col min="13581" max="13581" width="9.33203125" style="332" customWidth="1"/>
    <col min="13582" max="13582" width="9.83203125" style="332" customWidth="1"/>
    <col min="13583" max="13583" width="9.5" style="332" bestFit="1" customWidth="1"/>
    <col min="13584" max="13585" width="8.5" style="332" customWidth="1"/>
    <col min="13586" max="13827" width="9.1640625" style="332"/>
    <col min="13828" max="13828" width="5.6640625" style="332" customWidth="1"/>
    <col min="13829" max="13829" width="30.5" style="332" customWidth="1"/>
    <col min="13830" max="13830" width="10.83203125" style="332" customWidth="1"/>
    <col min="13831" max="13831" width="9.5" style="332" bestFit="1" customWidth="1"/>
    <col min="13832" max="13832" width="8.5" style="332" bestFit="1" customWidth="1"/>
    <col min="13833" max="13833" width="7.6640625" style="332" customWidth="1"/>
    <col min="13834" max="13834" width="7.1640625" style="332" bestFit="1" customWidth="1"/>
    <col min="13835" max="13835" width="9.5" style="332" bestFit="1" customWidth="1"/>
    <col min="13836" max="13836" width="8.5" style="332" customWidth="1"/>
    <col min="13837" max="13837" width="9.33203125" style="332" customWidth="1"/>
    <col min="13838" max="13838" width="9.83203125" style="332" customWidth="1"/>
    <col min="13839" max="13839" width="9.5" style="332" bestFit="1" customWidth="1"/>
    <col min="13840" max="13841" width="8.5" style="332" customWidth="1"/>
    <col min="13842" max="14083" width="9.1640625" style="332"/>
    <col min="14084" max="14084" width="5.6640625" style="332" customWidth="1"/>
    <col min="14085" max="14085" width="30.5" style="332" customWidth="1"/>
    <col min="14086" max="14086" width="10.83203125" style="332" customWidth="1"/>
    <col min="14087" max="14087" width="9.5" style="332" bestFit="1" customWidth="1"/>
    <col min="14088" max="14088" width="8.5" style="332" bestFit="1" customWidth="1"/>
    <col min="14089" max="14089" width="7.6640625" style="332" customWidth="1"/>
    <col min="14090" max="14090" width="7.1640625" style="332" bestFit="1" customWidth="1"/>
    <col min="14091" max="14091" width="9.5" style="332" bestFit="1" customWidth="1"/>
    <col min="14092" max="14092" width="8.5" style="332" customWidth="1"/>
    <col min="14093" max="14093" width="9.33203125" style="332" customWidth="1"/>
    <col min="14094" max="14094" width="9.83203125" style="332" customWidth="1"/>
    <col min="14095" max="14095" width="9.5" style="332" bestFit="1" customWidth="1"/>
    <col min="14096" max="14097" width="8.5" style="332" customWidth="1"/>
    <col min="14098" max="14339" width="9.1640625" style="332"/>
    <col min="14340" max="14340" width="5.6640625" style="332" customWidth="1"/>
    <col min="14341" max="14341" width="30.5" style="332" customWidth="1"/>
    <col min="14342" max="14342" width="10.83203125" style="332" customWidth="1"/>
    <col min="14343" max="14343" width="9.5" style="332" bestFit="1" customWidth="1"/>
    <col min="14344" max="14344" width="8.5" style="332" bestFit="1" customWidth="1"/>
    <col min="14345" max="14345" width="7.6640625" style="332" customWidth="1"/>
    <col min="14346" max="14346" width="7.1640625" style="332" bestFit="1" customWidth="1"/>
    <col min="14347" max="14347" width="9.5" style="332" bestFit="1" customWidth="1"/>
    <col min="14348" max="14348" width="8.5" style="332" customWidth="1"/>
    <col min="14349" max="14349" width="9.33203125" style="332" customWidth="1"/>
    <col min="14350" max="14350" width="9.83203125" style="332" customWidth="1"/>
    <col min="14351" max="14351" width="9.5" style="332" bestFit="1" customWidth="1"/>
    <col min="14352" max="14353" width="8.5" style="332" customWidth="1"/>
    <col min="14354" max="14595" width="9.1640625" style="332"/>
    <col min="14596" max="14596" width="5.6640625" style="332" customWidth="1"/>
    <col min="14597" max="14597" width="30.5" style="332" customWidth="1"/>
    <col min="14598" max="14598" width="10.83203125" style="332" customWidth="1"/>
    <col min="14599" max="14599" width="9.5" style="332" bestFit="1" customWidth="1"/>
    <col min="14600" max="14600" width="8.5" style="332" bestFit="1" customWidth="1"/>
    <col min="14601" max="14601" width="7.6640625" style="332" customWidth="1"/>
    <col min="14602" max="14602" width="7.1640625" style="332" bestFit="1" customWidth="1"/>
    <col min="14603" max="14603" width="9.5" style="332" bestFit="1" customWidth="1"/>
    <col min="14604" max="14604" width="8.5" style="332" customWidth="1"/>
    <col min="14605" max="14605" width="9.33203125" style="332" customWidth="1"/>
    <col min="14606" max="14606" width="9.83203125" style="332" customWidth="1"/>
    <col min="14607" max="14607" width="9.5" style="332" bestFit="1" customWidth="1"/>
    <col min="14608" max="14609" width="8.5" style="332" customWidth="1"/>
    <col min="14610" max="14851" width="9.1640625" style="332"/>
    <col min="14852" max="14852" width="5.6640625" style="332" customWidth="1"/>
    <col min="14853" max="14853" width="30.5" style="332" customWidth="1"/>
    <col min="14854" max="14854" width="10.83203125" style="332" customWidth="1"/>
    <col min="14855" max="14855" width="9.5" style="332" bestFit="1" customWidth="1"/>
    <col min="14856" max="14856" width="8.5" style="332" bestFit="1" customWidth="1"/>
    <col min="14857" max="14857" width="7.6640625" style="332" customWidth="1"/>
    <col min="14858" max="14858" width="7.1640625" style="332" bestFit="1" customWidth="1"/>
    <col min="14859" max="14859" width="9.5" style="332" bestFit="1" customWidth="1"/>
    <col min="14860" max="14860" width="8.5" style="332" customWidth="1"/>
    <col min="14861" max="14861" width="9.33203125" style="332" customWidth="1"/>
    <col min="14862" max="14862" width="9.83203125" style="332" customWidth="1"/>
    <col min="14863" max="14863" width="9.5" style="332" bestFit="1" customWidth="1"/>
    <col min="14864" max="14865" width="8.5" style="332" customWidth="1"/>
    <col min="14866" max="15107" width="9.1640625" style="332"/>
    <col min="15108" max="15108" width="5.6640625" style="332" customWidth="1"/>
    <col min="15109" max="15109" width="30.5" style="332" customWidth="1"/>
    <col min="15110" max="15110" width="10.83203125" style="332" customWidth="1"/>
    <col min="15111" max="15111" width="9.5" style="332" bestFit="1" customWidth="1"/>
    <col min="15112" max="15112" width="8.5" style="332" bestFit="1" customWidth="1"/>
    <col min="15113" max="15113" width="7.6640625" style="332" customWidth="1"/>
    <col min="15114" max="15114" width="7.1640625" style="332" bestFit="1" customWidth="1"/>
    <col min="15115" max="15115" width="9.5" style="332" bestFit="1" customWidth="1"/>
    <col min="15116" max="15116" width="8.5" style="332" customWidth="1"/>
    <col min="15117" max="15117" width="9.33203125" style="332" customWidth="1"/>
    <col min="15118" max="15118" width="9.83203125" style="332" customWidth="1"/>
    <col min="15119" max="15119" width="9.5" style="332" bestFit="1" customWidth="1"/>
    <col min="15120" max="15121" width="8.5" style="332" customWidth="1"/>
    <col min="15122" max="15363" width="9.1640625" style="332"/>
    <col min="15364" max="15364" width="5.6640625" style="332" customWidth="1"/>
    <col min="15365" max="15365" width="30.5" style="332" customWidth="1"/>
    <col min="15366" max="15366" width="10.83203125" style="332" customWidth="1"/>
    <col min="15367" max="15367" width="9.5" style="332" bestFit="1" customWidth="1"/>
    <col min="15368" max="15368" width="8.5" style="332" bestFit="1" customWidth="1"/>
    <col min="15369" max="15369" width="7.6640625" style="332" customWidth="1"/>
    <col min="15370" max="15370" width="7.1640625" style="332" bestFit="1" customWidth="1"/>
    <col min="15371" max="15371" width="9.5" style="332" bestFit="1" customWidth="1"/>
    <col min="15372" max="15372" width="8.5" style="332" customWidth="1"/>
    <col min="15373" max="15373" width="9.33203125" style="332" customWidth="1"/>
    <col min="15374" max="15374" width="9.83203125" style="332" customWidth="1"/>
    <col min="15375" max="15375" width="9.5" style="332" bestFit="1" customWidth="1"/>
    <col min="15376" max="15377" width="8.5" style="332" customWidth="1"/>
    <col min="15378" max="15619" width="9.1640625" style="332"/>
    <col min="15620" max="15620" width="5.6640625" style="332" customWidth="1"/>
    <col min="15621" max="15621" width="30.5" style="332" customWidth="1"/>
    <col min="15622" max="15622" width="10.83203125" style="332" customWidth="1"/>
    <col min="15623" max="15623" width="9.5" style="332" bestFit="1" customWidth="1"/>
    <col min="15624" max="15624" width="8.5" style="332" bestFit="1" customWidth="1"/>
    <col min="15625" max="15625" width="7.6640625" style="332" customWidth="1"/>
    <col min="15626" max="15626" width="7.1640625" style="332" bestFit="1" customWidth="1"/>
    <col min="15627" max="15627" width="9.5" style="332" bestFit="1" customWidth="1"/>
    <col min="15628" max="15628" width="8.5" style="332" customWidth="1"/>
    <col min="15629" max="15629" width="9.33203125" style="332" customWidth="1"/>
    <col min="15630" max="15630" width="9.83203125" style="332" customWidth="1"/>
    <col min="15631" max="15631" width="9.5" style="332" bestFit="1" customWidth="1"/>
    <col min="15632" max="15633" width="8.5" style="332" customWidth="1"/>
    <col min="15634" max="15875" width="9.1640625" style="332"/>
    <col min="15876" max="15876" width="5.6640625" style="332" customWidth="1"/>
    <col min="15877" max="15877" width="30.5" style="332" customWidth="1"/>
    <col min="15878" max="15878" width="10.83203125" style="332" customWidth="1"/>
    <col min="15879" max="15879" width="9.5" style="332" bestFit="1" customWidth="1"/>
    <col min="15880" max="15880" width="8.5" style="332" bestFit="1" customWidth="1"/>
    <col min="15881" max="15881" width="7.6640625" style="332" customWidth="1"/>
    <col min="15882" max="15882" width="7.1640625" style="332" bestFit="1" customWidth="1"/>
    <col min="15883" max="15883" width="9.5" style="332" bestFit="1" customWidth="1"/>
    <col min="15884" max="15884" width="8.5" style="332" customWidth="1"/>
    <col min="15885" max="15885" width="9.33203125" style="332" customWidth="1"/>
    <col min="15886" max="15886" width="9.83203125" style="332" customWidth="1"/>
    <col min="15887" max="15887" width="9.5" style="332" bestFit="1" customWidth="1"/>
    <col min="15888" max="15889" width="8.5" style="332" customWidth="1"/>
    <col min="15890" max="16131" width="9.1640625" style="332"/>
    <col min="16132" max="16132" width="5.6640625" style="332" customWidth="1"/>
    <col min="16133" max="16133" width="30.5" style="332" customWidth="1"/>
    <col min="16134" max="16134" width="10.83203125" style="332" customWidth="1"/>
    <col min="16135" max="16135" width="9.5" style="332" bestFit="1" customWidth="1"/>
    <col min="16136" max="16136" width="8.5" style="332" bestFit="1" customWidth="1"/>
    <col min="16137" max="16137" width="7.6640625" style="332" customWidth="1"/>
    <col min="16138" max="16138" width="7.1640625" style="332" bestFit="1" customWidth="1"/>
    <col min="16139" max="16139" width="9.5" style="332" bestFit="1" customWidth="1"/>
    <col min="16140" max="16140" width="8.5" style="332" customWidth="1"/>
    <col min="16141" max="16141" width="9.33203125" style="332" customWidth="1"/>
    <col min="16142" max="16142" width="9.83203125" style="332" customWidth="1"/>
    <col min="16143" max="16143" width="9.5" style="332" bestFit="1" customWidth="1"/>
    <col min="16144" max="16145" width="8.5" style="332" customWidth="1"/>
    <col min="16146" max="16384" width="9.1640625" style="332"/>
  </cols>
  <sheetData>
    <row r="1" spans="1:19" ht="18">
      <c r="A1" s="611" t="s">
        <v>378</v>
      </c>
      <c r="B1" s="611"/>
      <c r="C1" s="329"/>
      <c r="H1" s="616"/>
      <c r="I1" s="616"/>
      <c r="J1" s="616"/>
      <c r="K1" s="616"/>
      <c r="L1" s="616"/>
      <c r="M1" s="649" t="s">
        <v>442</v>
      </c>
      <c r="N1" s="649"/>
      <c r="O1" s="649"/>
      <c r="P1" s="649"/>
      <c r="Q1" s="649"/>
    </row>
    <row r="2" spans="1:19" ht="18">
      <c r="A2" s="618" t="s">
        <v>379</v>
      </c>
      <c r="B2" s="618"/>
      <c r="C2" s="329"/>
      <c r="H2" s="617"/>
      <c r="I2" s="617"/>
      <c r="J2" s="617"/>
      <c r="K2" s="617"/>
      <c r="L2" s="617"/>
      <c r="M2" s="617" t="s">
        <v>271</v>
      </c>
      <c r="N2" s="617"/>
      <c r="O2" s="617"/>
      <c r="P2" s="617"/>
      <c r="Q2" s="617"/>
    </row>
    <row r="3" spans="1:19">
      <c r="C3" s="332"/>
    </row>
    <row r="4" spans="1:19" ht="39.75" customHeight="1">
      <c r="A4" s="659" t="s">
        <v>488</v>
      </c>
      <c r="B4" s="659"/>
      <c r="C4" s="659"/>
      <c r="D4" s="659"/>
      <c r="E4" s="659"/>
      <c r="F4" s="659"/>
      <c r="G4" s="659"/>
      <c r="H4" s="659"/>
      <c r="I4" s="659"/>
      <c r="J4" s="659"/>
      <c r="K4" s="659"/>
      <c r="L4" s="659"/>
      <c r="M4" s="659"/>
      <c r="N4" s="659"/>
      <c r="O4" s="659"/>
      <c r="P4" s="659"/>
      <c r="Q4" s="659"/>
    </row>
    <row r="5" spans="1:19" s="336" customFormat="1" ht="10">
      <c r="A5" s="335"/>
      <c r="B5" s="335"/>
      <c r="C5" s="335"/>
      <c r="D5" s="335"/>
      <c r="E5" s="335"/>
      <c r="F5" s="335"/>
      <c r="G5" s="335"/>
      <c r="H5" s="335"/>
      <c r="I5" s="335"/>
      <c r="J5" s="335"/>
      <c r="K5" s="335"/>
      <c r="L5" s="335"/>
      <c r="M5" s="335"/>
      <c r="N5" s="335"/>
      <c r="O5" s="335"/>
      <c r="P5" s="335"/>
      <c r="Q5" s="335"/>
    </row>
    <row r="6" spans="1:19" s="338" customFormat="1" ht="20.25" customHeight="1">
      <c r="A6" s="661" t="str">
        <f>+'36'!A8:O8</f>
        <v>(Ban hành kèm theo NQ số : ….../NQ-HĐND ngày …. /12/2024 của HĐND thị xã Điện Bàn)</v>
      </c>
      <c r="B6" s="661"/>
      <c r="C6" s="661"/>
      <c r="D6" s="661"/>
      <c r="E6" s="661"/>
      <c r="F6" s="661"/>
      <c r="G6" s="661"/>
      <c r="H6" s="661"/>
      <c r="I6" s="661"/>
      <c r="J6" s="661"/>
      <c r="K6" s="661"/>
      <c r="L6" s="661"/>
      <c r="M6" s="661"/>
      <c r="N6" s="661"/>
      <c r="O6" s="661"/>
      <c r="P6" s="661"/>
      <c r="Q6" s="661"/>
    </row>
    <row r="7" spans="1:19" ht="18.75" customHeight="1">
      <c r="A7" s="334"/>
      <c r="C7" s="379"/>
      <c r="D7" s="380"/>
      <c r="E7" s="381"/>
      <c r="F7" s="341"/>
      <c r="G7" s="341"/>
      <c r="H7" s="341"/>
      <c r="I7" s="340"/>
      <c r="J7" s="655"/>
      <c r="K7" s="655"/>
      <c r="L7" s="655"/>
      <c r="M7" s="340"/>
      <c r="N7" s="340"/>
      <c r="O7" s="655" t="s">
        <v>288</v>
      </c>
      <c r="P7" s="655"/>
      <c r="Q7" s="655"/>
    </row>
    <row r="8" spans="1:19" s="342" customFormat="1" ht="13.5" customHeight="1">
      <c r="A8" s="656" t="s">
        <v>266</v>
      </c>
      <c r="B8" s="656" t="s">
        <v>380</v>
      </c>
      <c r="C8" s="656" t="s">
        <v>463</v>
      </c>
      <c r="D8" s="656" t="s">
        <v>456</v>
      </c>
      <c r="E8" s="658" t="s">
        <v>457</v>
      </c>
      <c r="F8" s="658" t="s">
        <v>432</v>
      </c>
      <c r="G8" s="656" t="s">
        <v>465</v>
      </c>
      <c r="H8" s="658" t="s">
        <v>433</v>
      </c>
      <c r="I8" s="658" t="s">
        <v>434</v>
      </c>
      <c r="J8" s="658" t="s">
        <v>458</v>
      </c>
      <c r="K8" s="656" t="s">
        <v>459</v>
      </c>
      <c r="L8" s="656" t="s">
        <v>460</v>
      </c>
      <c r="M8" s="658" t="s">
        <v>464</v>
      </c>
      <c r="N8" s="662" t="s">
        <v>72</v>
      </c>
      <c r="O8" s="663"/>
      <c r="P8" s="656" t="s">
        <v>437</v>
      </c>
      <c r="Q8" s="656" t="s">
        <v>462</v>
      </c>
    </row>
    <row r="9" spans="1:19" s="342" customFormat="1" ht="102.75" customHeight="1">
      <c r="A9" s="657"/>
      <c r="B9" s="657"/>
      <c r="C9" s="657"/>
      <c r="D9" s="657"/>
      <c r="E9" s="658"/>
      <c r="F9" s="658"/>
      <c r="G9" s="657"/>
      <c r="H9" s="658"/>
      <c r="I9" s="658"/>
      <c r="J9" s="658"/>
      <c r="K9" s="657"/>
      <c r="L9" s="657"/>
      <c r="M9" s="658"/>
      <c r="N9" s="343" t="s">
        <v>461</v>
      </c>
      <c r="O9" s="343" t="s">
        <v>439</v>
      </c>
      <c r="P9" s="657"/>
      <c r="Q9" s="657"/>
    </row>
    <row r="10" spans="1:19" s="345" customFormat="1">
      <c r="A10" s="344" t="s">
        <v>1</v>
      </c>
      <c r="B10" s="344" t="s">
        <v>2</v>
      </c>
      <c r="C10" s="344">
        <v>1</v>
      </c>
      <c r="D10" s="344">
        <v>2</v>
      </c>
      <c r="E10" s="344">
        <v>3</v>
      </c>
      <c r="F10" s="344">
        <v>4</v>
      </c>
      <c r="G10" s="344">
        <v>5</v>
      </c>
      <c r="H10" s="344">
        <v>6</v>
      </c>
      <c r="I10" s="344">
        <v>7</v>
      </c>
      <c r="J10" s="344">
        <v>8</v>
      </c>
      <c r="K10" s="344">
        <v>9</v>
      </c>
      <c r="L10" s="344">
        <v>10</v>
      </c>
      <c r="M10" s="344">
        <v>11</v>
      </c>
      <c r="N10" s="344">
        <v>12</v>
      </c>
      <c r="O10" s="344">
        <v>13</v>
      </c>
      <c r="P10" s="344">
        <v>14</v>
      </c>
      <c r="Q10" s="344">
        <v>15</v>
      </c>
    </row>
    <row r="11" spans="1:19" s="353" customFormat="1" ht="16" hidden="1">
      <c r="A11" s="382"/>
      <c r="B11" s="382"/>
      <c r="C11" s="383"/>
      <c r="D11" s="384"/>
      <c r="E11" s="384"/>
      <c r="F11" s="384"/>
      <c r="G11" s="384"/>
      <c r="H11" s="384"/>
      <c r="I11" s="384"/>
      <c r="J11" s="384"/>
      <c r="K11" s="384"/>
      <c r="L11" s="384"/>
      <c r="M11" s="384"/>
      <c r="N11" s="384"/>
      <c r="O11" s="384"/>
      <c r="P11" s="384"/>
      <c r="Q11" s="384"/>
    </row>
    <row r="12" spans="1:19" s="353" customFormat="1" ht="16" hidden="1">
      <c r="A12" s="382"/>
      <c r="B12" s="382"/>
      <c r="C12" s="385"/>
      <c r="D12" s="385"/>
      <c r="E12" s="385"/>
      <c r="F12" s="385"/>
      <c r="G12" s="385"/>
      <c r="H12" s="385"/>
      <c r="I12" s="385"/>
      <c r="J12" s="385"/>
      <c r="K12" s="385"/>
      <c r="L12" s="385"/>
      <c r="M12" s="385"/>
      <c r="N12" s="385"/>
      <c r="O12" s="385"/>
      <c r="P12" s="385"/>
      <c r="Q12" s="385"/>
    </row>
    <row r="13" spans="1:19" s="342" customFormat="1" ht="14">
      <c r="A13" s="343"/>
      <c r="B13" s="343" t="s">
        <v>89</v>
      </c>
      <c r="C13" s="386">
        <f t="shared" ref="C13:Q13" si="0">+C14+C47</f>
        <v>892573.73778739991</v>
      </c>
      <c r="D13" s="386">
        <f t="shared" si="0"/>
        <v>542179</v>
      </c>
      <c r="E13" s="386">
        <f t="shared" si="0"/>
        <v>0</v>
      </c>
      <c r="F13" s="386">
        <f t="shared" si="0"/>
        <v>14729</v>
      </c>
      <c r="G13" s="386">
        <f t="shared" si="0"/>
        <v>4288</v>
      </c>
      <c r="H13" s="386">
        <f t="shared" si="0"/>
        <v>400</v>
      </c>
      <c r="I13" s="386">
        <f t="shared" si="0"/>
        <v>148309.43599999999</v>
      </c>
      <c r="J13" s="386">
        <f t="shared" si="0"/>
        <v>71156.166424399999</v>
      </c>
      <c r="K13" s="386">
        <f t="shared" si="0"/>
        <v>1510</v>
      </c>
      <c r="L13" s="386">
        <f t="shared" si="0"/>
        <v>4478.8890000000001</v>
      </c>
      <c r="M13" s="386">
        <f t="shared" si="0"/>
        <v>98435.246362999998</v>
      </c>
      <c r="N13" s="386">
        <f t="shared" si="0"/>
        <v>3846</v>
      </c>
      <c r="O13" s="386">
        <f t="shared" si="0"/>
        <v>51422.720000000001</v>
      </c>
      <c r="P13" s="386">
        <f t="shared" si="0"/>
        <v>4470</v>
      </c>
      <c r="Q13" s="386">
        <f t="shared" si="0"/>
        <v>2618</v>
      </c>
    </row>
    <row r="14" spans="1:19" s="353" customFormat="1" ht="18" customHeight="1">
      <c r="A14" s="343" t="s">
        <v>3</v>
      </c>
      <c r="B14" s="349" t="s">
        <v>440</v>
      </c>
      <c r="C14" s="386">
        <f t="shared" ref="C14:Q14" si="1">+SUM(C15:C27)+SUM(C33:C36)+SUM(C40:C46)</f>
        <v>892573.73778739991</v>
      </c>
      <c r="D14" s="386">
        <f t="shared" si="1"/>
        <v>542179</v>
      </c>
      <c r="E14" s="386">
        <f t="shared" si="1"/>
        <v>0</v>
      </c>
      <c r="F14" s="386">
        <f t="shared" si="1"/>
        <v>14729</v>
      </c>
      <c r="G14" s="386">
        <f t="shared" si="1"/>
        <v>4288</v>
      </c>
      <c r="H14" s="386">
        <f t="shared" si="1"/>
        <v>400</v>
      </c>
      <c r="I14" s="386">
        <f t="shared" si="1"/>
        <v>148309.43599999999</v>
      </c>
      <c r="J14" s="386">
        <f t="shared" si="1"/>
        <v>71156.166424399999</v>
      </c>
      <c r="K14" s="386">
        <f t="shared" si="1"/>
        <v>1510</v>
      </c>
      <c r="L14" s="386">
        <f t="shared" si="1"/>
        <v>4478.8890000000001</v>
      </c>
      <c r="M14" s="386">
        <f t="shared" si="1"/>
        <v>98435.246362999998</v>
      </c>
      <c r="N14" s="386">
        <f t="shared" si="1"/>
        <v>3846</v>
      </c>
      <c r="O14" s="386">
        <f t="shared" si="1"/>
        <v>51422.720000000001</v>
      </c>
      <c r="P14" s="386">
        <f t="shared" si="1"/>
        <v>4470</v>
      </c>
      <c r="Q14" s="386">
        <f t="shared" si="1"/>
        <v>2618</v>
      </c>
      <c r="S14" s="352"/>
    </row>
    <row r="15" spans="1:19" s="360" customFormat="1" ht="17">
      <c r="A15" s="354">
        <v>1</v>
      </c>
      <c r="B15" s="387" t="s">
        <v>389</v>
      </c>
      <c r="C15" s="388">
        <f>+SUM(D15:M15)+P15+Q15</f>
        <v>10899</v>
      </c>
      <c r="D15" s="388">
        <v>0</v>
      </c>
      <c r="E15" s="388">
        <v>0</v>
      </c>
      <c r="F15" s="388">
        <v>135</v>
      </c>
      <c r="G15" s="388">
        <v>0</v>
      </c>
      <c r="H15" s="388">
        <v>0</v>
      </c>
      <c r="I15" s="388">
        <v>0</v>
      </c>
      <c r="J15" s="388">
        <v>10244</v>
      </c>
      <c r="K15" s="388">
        <v>0</v>
      </c>
      <c r="L15" s="388">
        <v>0</v>
      </c>
      <c r="M15" s="388">
        <v>520</v>
      </c>
      <c r="N15" s="388">
        <v>0</v>
      </c>
      <c r="O15" s="388">
        <v>520</v>
      </c>
      <c r="P15" s="388">
        <v>0</v>
      </c>
      <c r="Q15" s="388">
        <v>0</v>
      </c>
      <c r="R15" s="358"/>
      <c r="S15" s="359"/>
    </row>
    <row r="16" spans="1:19" s="360" customFormat="1" ht="17">
      <c r="A16" s="354">
        <v>2</v>
      </c>
      <c r="B16" s="387" t="s">
        <v>390</v>
      </c>
      <c r="C16" s="388">
        <f t="shared" ref="C16:C45" si="2">+SUM(D16:M16)+P16+Q16</f>
        <v>3767</v>
      </c>
      <c r="D16" s="388">
        <v>0</v>
      </c>
      <c r="E16" s="388">
        <v>0</v>
      </c>
      <c r="F16" s="388">
        <v>0</v>
      </c>
      <c r="G16" s="388">
        <v>0</v>
      </c>
      <c r="H16" s="388">
        <v>0</v>
      </c>
      <c r="I16" s="388">
        <v>0</v>
      </c>
      <c r="J16" s="388">
        <v>2420</v>
      </c>
      <c r="K16" s="388">
        <v>0</v>
      </c>
      <c r="L16" s="388">
        <v>0</v>
      </c>
      <c r="M16" s="388">
        <v>1347</v>
      </c>
      <c r="N16" s="388">
        <v>0</v>
      </c>
      <c r="O16" s="388">
        <v>1347</v>
      </c>
      <c r="P16" s="388">
        <v>0</v>
      </c>
      <c r="Q16" s="388">
        <v>0</v>
      </c>
    </row>
    <row r="17" spans="1:19" s="360" customFormat="1" ht="17">
      <c r="A17" s="354">
        <v>3</v>
      </c>
      <c r="B17" s="387" t="s">
        <v>391</v>
      </c>
      <c r="C17" s="388">
        <f t="shared" si="2"/>
        <v>1734</v>
      </c>
      <c r="D17" s="388">
        <v>50</v>
      </c>
      <c r="E17" s="388">
        <v>0</v>
      </c>
      <c r="F17" s="388">
        <v>0</v>
      </c>
      <c r="G17" s="388">
        <v>0</v>
      </c>
      <c r="H17" s="388">
        <v>0</v>
      </c>
      <c r="I17" s="388">
        <v>0</v>
      </c>
      <c r="J17" s="388">
        <v>1684</v>
      </c>
      <c r="K17" s="388">
        <v>0</v>
      </c>
      <c r="L17" s="388">
        <v>0</v>
      </c>
      <c r="M17" s="388"/>
      <c r="N17" s="388">
        <v>0</v>
      </c>
      <c r="O17" s="388">
        <v>0</v>
      </c>
      <c r="P17" s="388">
        <v>0</v>
      </c>
      <c r="Q17" s="388">
        <v>0</v>
      </c>
    </row>
    <row r="18" spans="1:19" s="360" customFormat="1" ht="17">
      <c r="A18" s="354">
        <v>4</v>
      </c>
      <c r="B18" s="387" t="s">
        <v>392</v>
      </c>
      <c r="C18" s="388">
        <f t="shared" si="2"/>
        <v>3125</v>
      </c>
      <c r="D18" s="388">
        <v>0</v>
      </c>
      <c r="E18" s="388">
        <v>0</v>
      </c>
      <c r="F18" s="388">
        <v>0</v>
      </c>
      <c r="G18" s="388">
        <v>0</v>
      </c>
      <c r="H18" s="388">
        <v>0</v>
      </c>
      <c r="I18" s="388">
        <v>0</v>
      </c>
      <c r="J18" s="388">
        <v>2755</v>
      </c>
      <c r="K18" s="388">
        <v>0</v>
      </c>
      <c r="L18" s="388">
        <v>0</v>
      </c>
      <c r="M18" s="388">
        <v>370</v>
      </c>
      <c r="N18" s="388">
        <v>0</v>
      </c>
      <c r="O18" s="388">
        <v>370</v>
      </c>
      <c r="P18" s="388">
        <v>0</v>
      </c>
      <c r="Q18" s="388">
        <v>0</v>
      </c>
    </row>
    <row r="19" spans="1:19" s="360" customFormat="1" ht="17">
      <c r="A19" s="354">
        <v>5</v>
      </c>
      <c r="B19" s="387" t="s">
        <v>393</v>
      </c>
      <c r="C19" s="388">
        <f t="shared" si="2"/>
        <v>2212</v>
      </c>
      <c r="D19" s="388">
        <v>0</v>
      </c>
      <c r="E19" s="388">
        <v>0</v>
      </c>
      <c r="F19" s="388">
        <v>0</v>
      </c>
      <c r="G19" s="388">
        <v>0</v>
      </c>
      <c r="H19" s="388">
        <v>0</v>
      </c>
      <c r="I19" s="388">
        <v>0</v>
      </c>
      <c r="J19" s="388">
        <v>2170</v>
      </c>
      <c r="K19" s="388">
        <v>0</v>
      </c>
      <c r="L19" s="388">
        <v>0</v>
      </c>
      <c r="M19" s="388">
        <v>42</v>
      </c>
      <c r="N19" s="388"/>
      <c r="O19" s="388">
        <v>42</v>
      </c>
      <c r="P19" s="388">
        <v>0</v>
      </c>
      <c r="Q19" s="388">
        <v>0</v>
      </c>
      <c r="R19" s="358"/>
    </row>
    <row r="20" spans="1:19" s="360" customFormat="1" ht="17">
      <c r="A20" s="354">
        <v>6</v>
      </c>
      <c r="B20" s="387" t="s">
        <v>394</v>
      </c>
      <c r="C20" s="388">
        <f t="shared" si="2"/>
        <v>6313</v>
      </c>
      <c r="D20" s="388">
        <v>0</v>
      </c>
      <c r="E20" s="388">
        <v>0</v>
      </c>
      <c r="F20" s="388">
        <v>0</v>
      </c>
      <c r="G20" s="388">
        <v>0</v>
      </c>
      <c r="H20" s="388">
        <v>0</v>
      </c>
      <c r="I20" s="388">
        <v>0</v>
      </c>
      <c r="J20" s="388">
        <v>2253</v>
      </c>
      <c r="K20" s="388">
        <v>0</v>
      </c>
      <c r="L20" s="388">
        <v>0</v>
      </c>
      <c r="M20" s="388">
        <v>3556</v>
      </c>
      <c r="N20" s="388">
        <v>0</v>
      </c>
      <c r="O20" s="388">
        <v>3556</v>
      </c>
      <c r="P20" s="388">
        <v>504</v>
      </c>
      <c r="Q20" s="388">
        <v>0</v>
      </c>
      <c r="R20" s="358"/>
    </row>
    <row r="21" spans="1:19" s="360" customFormat="1" ht="17">
      <c r="A21" s="354">
        <v>7</v>
      </c>
      <c r="B21" s="387" t="s">
        <v>395</v>
      </c>
      <c r="C21" s="388">
        <f t="shared" si="2"/>
        <v>4446</v>
      </c>
      <c r="D21" s="388">
        <v>150</v>
      </c>
      <c r="E21" s="388">
        <v>0</v>
      </c>
      <c r="F21" s="388">
        <v>0</v>
      </c>
      <c r="G21" s="388">
        <v>0</v>
      </c>
      <c r="H21" s="388">
        <v>0</v>
      </c>
      <c r="I21" s="388">
        <v>0</v>
      </c>
      <c r="J21" s="388">
        <v>4096</v>
      </c>
      <c r="K21" s="388">
        <v>0</v>
      </c>
      <c r="L21" s="388">
        <v>0</v>
      </c>
      <c r="M21" s="388">
        <v>200</v>
      </c>
      <c r="N21" s="388">
        <v>0</v>
      </c>
      <c r="O21" s="388">
        <v>200</v>
      </c>
      <c r="P21" s="388">
        <v>0</v>
      </c>
      <c r="Q21" s="388">
        <v>0</v>
      </c>
      <c r="R21" s="389"/>
      <c r="S21" s="390"/>
    </row>
    <row r="22" spans="1:19" s="360" customFormat="1" ht="17">
      <c r="A22" s="354">
        <v>8</v>
      </c>
      <c r="B22" s="387" t="s">
        <v>396</v>
      </c>
      <c r="C22" s="388">
        <f t="shared" si="2"/>
        <v>1884.6</v>
      </c>
      <c r="D22" s="388">
        <v>0</v>
      </c>
      <c r="E22" s="388">
        <v>0</v>
      </c>
      <c r="F22" s="388">
        <v>0</v>
      </c>
      <c r="G22" s="388">
        <v>0</v>
      </c>
      <c r="H22" s="388">
        <v>0</v>
      </c>
      <c r="I22" s="388">
        <v>0</v>
      </c>
      <c r="J22" s="388">
        <v>1884.6</v>
      </c>
      <c r="K22" s="388">
        <v>0</v>
      </c>
      <c r="L22" s="388">
        <v>0</v>
      </c>
      <c r="M22" s="388"/>
      <c r="N22" s="388">
        <v>0</v>
      </c>
      <c r="O22" s="388">
        <v>0</v>
      </c>
      <c r="P22" s="388">
        <v>0</v>
      </c>
      <c r="Q22" s="388">
        <v>0</v>
      </c>
    </row>
    <row r="23" spans="1:19" s="360" customFormat="1" ht="17">
      <c r="A23" s="354">
        <v>9</v>
      </c>
      <c r="B23" s="387" t="s">
        <v>397</v>
      </c>
      <c r="C23" s="388">
        <f t="shared" si="2"/>
        <v>163899</v>
      </c>
      <c r="D23" s="388">
        <v>0</v>
      </c>
      <c r="E23" s="388">
        <v>0</v>
      </c>
      <c r="F23" s="388">
        <v>14351</v>
      </c>
      <c r="G23" s="388">
        <v>0</v>
      </c>
      <c r="H23" s="388">
        <v>0</v>
      </c>
      <c r="I23" s="388">
        <v>146337</v>
      </c>
      <c r="J23" s="388">
        <v>2111</v>
      </c>
      <c r="K23" s="388">
        <v>0</v>
      </c>
      <c r="L23" s="388">
        <v>0</v>
      </c>
      <c r="M23" s="388">
        <v>1100</v>
      </c>
      <c r="N23" s="388">
        <v>0</v>
      </c>
      <c r="O23" s="388">
        <v>1100</v>
      </c>
      <c r="P23" s="388">
        <v>0</v>
      </c>
      <c r="Q23" s="388">
        <v>0</v>
      </c>
      <c r="R23" s="389"/>
      <c r="S23" s="390"/>
    </row>
    <row r="24" spans="1:19" s="360" customFormat="1" ht="17">
      <c r="A24" s="354">
        <v>10</v>
      </c>
      <c r="B24" s="387" t="s">
        <v>398</v>
      </c>
      <c r="C24" s="388">
        <f t="shared" si="2"/>
        <v>6017</v>
      </c>
      <c r="D24" s="388">
        <v>4300</v>
      </c>
      <c r="E24" s="388">
        <v>0</v>
      </c>
      <c r="F24" s="388">
        <v>0</v>
      </c>
      <c r="G24" s="388">
        <v>0</v>
      </c>
      <c r="H24" s="388">
        <v>0</v>
      </c>
      <c r="I24" s="388">
        <v>0</v>
      </c>
      <c r="J24" s="388">
        <v>1717</v>
      </c>
      <c r="K24" s="388">
        <v>0</v>
      </c>
      <c r="L24" s="388">
        <v>0</v>
      </c>
      <c r="M24" s="388"/>
      <c r="N24" s="388">
        <v>0</v>
      </c>
      <c r="O24" s="388">
        <v>0</v>
      </c>
      <c r="P24" s="388">
        <v>0</v>
      </c>
      <c r="Q24" s="388">
        <v>0</v>
      </c>
      <c r="R24" s="389"/>
      <c r="S24" s="390"/>
    </row>
    <row r="25" spans="1:19" s="360" customFormat="1" ht="17">
      <c r="A25" s="354">
        <v>11</v>
      </c>
      <c r="B25" s="387" t="s">
        <v>399</v>
      </c>
      <c r="C25" s="388">
        <f t="shared" si="2"/>
        <v>3821.40524</v>
      </c>
      <c r="D25" s="388">
        <v>0</v>
      </c>
      <c r="E25" s="388">
        <v>0</v>
      </c>
      <c r="F25" s="388">
        <v>0</v>
      </c>
      <c r="G25" s="388">
        <v>890.40524000000005</v>
      </c>
      <c r="H25" s="388">
        <v>0</v>
      </c>
      <c r="I25" s="388">
        <v>0</v>
      </c>
      <c r="J25" s="388">
        <v>1956</v>
      </c>
      <c r="K25" s="388">
        <v>0</v>
      </c>
      <c r="L25" s="388">
        <v>0</v>
      </c>
      <c r="M25" s="388">
        <v>975</v>
      </c>
      <c r="N25" s="388">
        <v>0</v>
      </c>
      <c r="O25" s="388">
        <v>975</v>
      </c>
      <c r="P25" s="388"/>
      <c r="Q25" s="388"/>
    </row>
    <row r="26" spans="1:19" s="360" customFormat="1" ht="17">
      <c r="A26" s="354">
        <v>12</v>
      </c>
      <c r="B26" s="387" t="s">
        <v>400</v>
      </c>
      <c r="C26" s="388">
        <f t="shared" si="2"/>
        <v>15515</v>
      </c>
      <c r="D26" s="388">
        <v>0</v>
      </c>
      <c r="E26" s="388">
        <v>0</v>
      </c>
      <c r="F26" s="388">
        <v>0</v>
      </c>
      <c r="G26" s="388">
        <v>0</v>
      </c>
      <c r="H26" s="388">
        <v>0</v>
      </c>
      <c r="I26" s="388">
        <v>0</v>
      </c>
      <c r="J26" s="388">
        <v>15515</v>
      </c>
      <c r="K26" s="388">
        <v>0</v>
      </c>
      <c r="L26" s="388">
        <v>0</v>
      </c>
      <c r="M26" s="388"/>
      <c r="N26" s="388">
        <v>0</v>
      </c>
      <c r="O26" s="388">
        <v>0</v>
      </c>
      <c r="P26" s="388"/>
      <c r="Q26" s="388"/>
    </row>
    <row r="27" spans="1:19" s="360" customFormat="1" ht="17">
      <c r="A27" s="354">
        <v>13</v>
      </c>
      <c r="B27" s="387" t="s">
        <v>401</v>
      </c>
      <c r="C27" s="388">
        <f>+SUM(C28:C32)</f>
        <v>11021</v>
      </c>
      <c r="D27" s="388">
        <f>+SUM(D28:D32)</f>
        <v>220</v>
      </c>
      <c r="E27" s="388">
        <f t="shared" ref="E27:L27" si="3">+SUM(E28:E32)</f>
        <v>0</v>
      </c>
      <c r="F27" s="388">
        <f t="shared" si="3"/>
        <v>0</v>
      </c>
      <c r="G27" s="388">
        <f t="shared" si="3"/>
        <v>0</v>
      </c>
      <c r="H27" s="388">
        <f t="shared" si="3"/>
        <v>0</v>
      </c>
      <c r="I27" s="388">
        <f t="shared" si="3"/>
        <v>0</v>
      </c>
      <c r="J27" s="388">
        <f t="shared" si="3"/>
        <v>9086</v>
      </c>
      <c r="K27" s="388">
        <f t="shared" si="3"/>
        <v>0</v>
      </c>
      <c r="L27" s="388">
        <f t="shared" si="3"/>
        <v>0</v>
      </c>
      <c r="M27" s="388">
        <v>1715</v>
      </c>
      <c r="N27" s="388">
        <v>0</v>
      </c>
      <c r="O27" s="388">
        <v>1715</v>
      </c>
      <c r="P27" s="388">
        <v>0</v>
      </c>
      <c r="Q27" s="388">
        <v>0</v>
      </c>
      <c r="S27" s="390"/>
    </row>
    <row r="28" spans="1:19" s="338" customFormat="1" ht="17">
      <c r="A28" s="362" t="s">
        <v>402</v>
      </c>
      <c r="B28" s="391" t="s">
        <v>403</v>
      </c>
      <c r="C28" s="392">
        <f t="shared" si="2"/>
        <v>3024</v>
      </c>
      <c r="D28" s="392">
        <v>0</v>
      </c>
      <c r="E28" s="392">
        <v>0</v>
      </c>
      <c r="F28" s="392">
        <v>0</v>
      </c>
      <c r="G28" s="392">
        <v>0</v>
      </c>
      <c r="H28" s="392">
        <v>0</v>
      </c>
      <c r="I28" s="392">
        <v>0</v>
      </c>
      <c r="J28" s="392">
        <v>2879</v>
      </c>
      <c r="K28" s="392">
        <v>0</v>
      </c>
      <c r="L28" s="392">
        <v>0</v>
      </c>
      <c r="M28" s="392">
        <v>145</v>
      </c>
      <c r="N28" s="392">
        <v>0</v>
      </c>
      <c r="O28" s="392">
        <v>145</v>
      </c>
      <c r="P28" s="392"/>
      <c r="Q28" s="392"/>
      <c r="S28" s="448"/>
    </row>
    <row r="29" spans="1:19" s="338" customFormat="1" ht="17">
      <c r="A29" s="362" t="s">
        <v>404</v>
      </c>
      <c r="B29" s="391" t="s">
        <v>405</v>
      </c>
      <c r="C29" s="392">
        <f t="shared" si="2"/>
        <v>1877</v>
      </c>
      <c r="D29" s="392">
        <v>220</v>
      </c>
      <c r="E29" s="392">
        <v>0</v>
      </c>
      <c r="F29" s="392">
        <v>0</v>
      </c>
      <c r="G29" s="392">
        <v>0</v>
      </c>
      <c r="H29" s="392">
        <v>0</v>
      </c>
      <c r="I29" s="392">
        <v>0</v>
      </c>
      <c r="J29" s="392">
        <v>1657</v>
      </c>
      <c r="K29" s="392">
        <v>0</v>
      </c>
      <c r="L29" s="392">
        <v>0</v>
      </c>
      <c r="M29" s="392">
        <v>0</v>
      </c>
      <c r="N29" s="392">
        <v>0</v>
      </c>
      <c r="O29" s="392">
        <v>0</v>
      </c>
      <c r="P29" s="392">
        <v>0</v>
      </c>
      <c r="Q29" s="392">
        <v>0</v>
      </c>
      <c r="S29" s="448"/>
    </row>
    <row r="30" spans="1:19" s="338" customFormat="1" ht="17">
      <c r="A30" s="362" t="s">
        <v>406</v>
      </c>
      <c r="B30" s="391" t="s">
        <v>407</v>
      </c>
      <c r="C30" s="392">
        <f t="shared" si="2"/>
        <v>2072</v>
      </c>
      <c r="D30" s="392">
        <v>0</v>
      </c>
      <c r="E30" s="392">
        <v>0</v>
      </c>
      <c r="F30" s="392">
        <v>0</v>
      </c>
      <c r="G30" s="392">
        <v>0</v>
      </c>
      <c r="H30" s="392">
        <v>0</v>
      </c>
      <c r="I30" s="392">
        <v>0</v>
      </c>
      <c r="J30" s="392">
        <v>1877</v>
      </c>
      <c r="K30" s="392">
        <v>0</v>
      </c>
      <c r="L30" s="392">
        <v>0</v>
      </c>
      <c r="M30" s="392">
        <v>195</v>
      </c>
      <c r="N30" s="392">
        <v>0</v>
      </c>
      <c r="O30" s="392">
        <v>195</v>
      </c>
      <c r="P30" s="392">
        <v>0</v>
      </c>
      <c r="Q30" s="392">
        <v>0</v>
      </c>
      <c r="S30" s="448"/>
    </row>
    <row r="31" spans="1:19" s="338" customFormat="1" ht="17">
      <c r="A31" s="362" t="s">
        <v>408</v>
      </c>
      <c r="B31" s="391" t="s">
        <v>409</v>
      </c>
      <c r="C31" s="392">
        <f t="shared" si="2"/>
        <v>3070</v>
      </c>
      <c r="D31" s="392">
        <v>0</v>
      </c>
      <c r="E31" s="392">
        <v>0</v>
      </c>
      <c r="F31" s="392">
        <v>0</v>
      </c>
      <c r="G31" s="392">
        <v>0</v>
      </c>
      <c r="H31" s="392">
        <v>0</v>
      </c>
      <c r="I31" s="392">
        <v>0</v>
      </c>
      <c r="J31" s="392">
        <v>1695</v>
      </c>
      <c r="K31" s="392">
        <v>0</v>
      </c>
      <c r="L31" s="392">
        <v>0</v>
      </c>
      <c r="M31" s="392">
        <v>1375</v>
      </c>
      <c r="N31" s="392">
        <v>0</v>
      </c>
      <c r="O31" s="392">
        <v>1375</v>
      </c>
      <c r="P31" s="392">
        <v>0</v>
      </c>
      <c r="Q31" s="392">
        <v>0</v>
      </c>
      <c r="S31" s="448"/>
    </row>
    <row r="32" spans="1:19" s="338" customFormat="1" ht="17">
      <c r="A32" s="362" t="s">
        <v>410</v>
      </c>
      <c r="B32" s="391" t="s">
        <v>411</v>
      </c>
      <c r="C32" s="392">
        <f t="shared" si="2"/>
        <v>978</v>
      </c>
      <c r="D32" s="392">
        <v>0</v>
      </c>
      <c r="E32" s="388">
        <v>0</v>
      </c>
      <c r="F32" s="388">
        <v>0</v>
      </c>
      <c r="G32" s="388">
        <v>0</v>
      </c>
      <c r="H32" s="388">
        <v>0</v>
      </c>
      <c r="I32" s="388">
        <v>0</v>
      </c>
      <c r="J32" s="388">
        <v>978</v>
      </c>
      <c r="K32" s="388">
        <v>0</v>
      </c>
      <c r="L32" s="388">
        <v>0</v>
      </c>
      <c r="M32" s="388">
        <v>0</v>
      </c>
      <c r="N32" s="388">
        <v>0</v>
      </c>
      <c r="O32" s="388">
        <v>0</v>
      </c>
      <c r="P32" s="388">
        <v>0</v>
      </c>
      <c r="Q32" s="388">
        <v>0</v>
      </c>
      <c r="S32" s="390"/>
    </row>
    <row r="33" spans="1:17" s="338" customFormat="1" ht="17">
      <c r="A33" s="362">
        <v>14</v>
      </c>
      <c r="B33" s="394" t="s">
        <v>412</v>
      </c>
      <c r="C33" s="388">
        <f t="shared" si="2"/>
        <v>4798.59476</v>
      </c>
      <c r="D33" s="388">
        <v>0</v>
      </c>
      <c r="E33" s="388">
        <v>0</v>
      </c>
      <c r="F33" s="388">
        <v>0</v>
      </c>
      <c r="G33" s="388">
        <v>3322.59476</v>
      </c>
      <c r="H33" s="388">
        <v>364</v>
      </c>
      <c r="I33" s="388">
        <v>0</v>
      </c>
      <c r="J33" s="388">
        <v>0</v>
      </c>
      <c r="K33" s="388">
        <v>0</v>
      </c>
      <c r="L33" s="388">
        <v>0</v>
      </c>
      <c r="M33" s="388">
        <v>1112</v>
      </c>
      <c r="N33" s="388">
        <v>0</v>
      </c>
      <c r="O33" s="388">
        <v>1112</v>
      </c>
      <c r="P33" s="388">
        <v>0</v>
      </c>
      <c r="Q33" s="388">
        <v>0</v>
      </c>
    </row>
    <row r="34" spans="1:17" s="338" customFormat="1" ht="17">
      <c r="A34" s="362">
        <v>15</v>
      </c>
      <c r="B34" s="394" t="s">
        <v>413</v>
      </c>
      <c r="C34" s="388">
        <f t="shared" si="2"/>
        <v>2798</v>
      </c>
      <c r="D34" s="388">
        <v>0</v>
      </c>
      <c r="E34" s="388">
        <v>0</v>
      </c>
      <c r="F34" s="388">
        <v>0</v>
      </c>
      <c r="G34" s="388">
        <v>0</v>
      </c>
      <c r="H34" s="388">
        <v>0</v>
      </c>
      <c r="I34" s="388">
        <v>0</v>
      </c>
      <c r="J34" s="388">
        <v>0</v>
      </c>
      <c r="K34" s="388">
        <v>0</v>
      </c>
      <c r="L34" s="388">
        <v>0</v>
      </c>
      <c r="M34" s="388">
        <v>2798</v>
      </c>
      <c r="N34" s="388">
        <v>0</v>
      </c>
      <c r="O34" s="388">
        <v>2798</v>
      </c>
      <c r="P34" s="388">
        <v>0</v>
      </c>
      <c r="Q34" s="388">
        <v>0</v>
      </c>
    </row>
    <row r="35" spans="1:17" s="338" customFormat="1" ht="17">
      <c r="A35" s="362">
        <v>16</v>
      </c>
      <c r="B35" s="394" t="s">
        <v>414</v>
      </c>
      <c r="C35" s="388">
        <f t="shared" si="2"/>
        <v>5342</v>
      </c>
      <c r="D35" s="388">
        <v>0</v>
      </c>
      <c r="E35" s="388">
        <v>0</v>
      </c>
      <c r="F35" s="388">
        <v>0</v>
      </c>
      <c r="G35" s="388">
        <v>0</v>
      </c>
      <c r="H35" s="388">
        <v>0</v>
      </c>
      <c r="I35" s="388">
        <v>0</v>
      </c>
      <c r="J35" s="388">
        <v>0</v>
      </c>
      <c r="K35" s="388">
        <v>0</v>
      </c>
      <c r="L35" s="388">
        <v>0</v>
      </c>
      <c r="M35" s="388">
        <v>5342</v>
      </c>
      <c r="N35" s="388">
        <v>0</v>
      </c>
      <c r="O35" s="388">
        <v>5342</v>
      </c>
      <c r="P35" s="388">
        <v>0</v>
      </c>
      <c r="Q35" s="388">
        <v>0</v>
      </c>
    </row>
    <row r="36" spans="1:17" s="338" customFormat="1" ht="17">
      <c r="A36" s="362">
        <v>17</v>
      </c>
      <c r="B36" s="394" t="s">
        <v>415</v>
      </c>
      <c r="C36" s="388">
        <f>+SUM(C37:C39)</f>
        <v>497534</v>
      </c>
      <c r="D36" s="388">
        <f t="shared" ref="D36:L36" si="4">+SUM(D37:D39)</f>
        <v>497534</v>
      </c>
      <c r="E36" s="388">
        <f t="shared" si="4"/>
        <v>0</v>
      </c>
      <c r="F36" s="388">
        <f t="shared" si="4"/>
        <v>0</v>
      </c>
      <c r="G36" s="388">
        <f t="shared" si="4"/>
        <v>0</v>
      </c>
      <c r="H36" s="388">
        <f t="shared" si="4"/>
        <v>0</v>
      </c>
      <c r="I36" s="388">
        <f t="shared" si="4"/>
        <v>0</v>
      </c>
      <c r="J36" s="388">
        <f t="shared" si="4"/>
        <v>0</v>
      </c>
      <c r="K36" s="388">
        <f t="shared" si="4"/>
        <v>0</v>
      </c>
      <c r="L36" s="388">
        <f t="shared" si="4"/>
        <v>0</v>
      </c>
      <c r="M36" s="388">
        <v>0</v>
      </c>
      <c r="N36" s="388">
        <v>0</v>
      </c>
      <c r="O36" s="388">
        <v>0</v>
      </c>
      <c r="P36" s="388">
        <v>0</v>
      </c>
      <c r="Q36" s="388">
        <v>0</v>
      </c>
    </row>
    <row r="37" spans="1:17" s="338" customFormat="1" ht="17">
      <c r="A37" s="362" t="s">
        <v>416</v>
      </c>
      <c r="B37" s="395" t="s">
        <v>417</v>
      </c>
      <c r="C37" s="392">
        <f t="shared" si="2"/>
        <v>112195</v>
      </c>
      <c r="D37" s="392">
        <v>112195</v>
      </c>
      <c r="E37" s="388">
        <v>0</v>
      </c>
      <c r="F37" s="388">
        <v>0</v>
      </c>
      <c r="G37" s="388">
        <v>0</v>
      </c>
      <c r="H37" s="388">
        <v>0</v>
      </c>
      <c r="I37" s="388">
        <v>0</v>
      </c>
      <c r="J37" s="388">
        <v>0</v>
      </c>
      <c r="K37" s="388">
        <v>0</v>
      </c>
      <c r="L37" s="388">
        <v>0</v>
      </c>
      <c r="M37" s="388"/>
      <c r="N37" s="388">
        <v>0</v>
      </c>
      <c r="O37" s="388">
        <v>0</v>
      </c>
      <c r="P37" s="388">
        <v>0</v>
      </c>
      <c r="Q37" s="388">
        <v>0</v>
      </c>
    </row>
    <row r="38" spans="1:17" s="338" customFormat="1" ht="17">
      <c r="A38" s="362" t="s">
        <v>418</v>
      </c>
      <c r="B38" s="395" t="s">
        <v>419</v>
      </c>
      <c r="C38" s="392">
        <f t="shared" si="2"/>
        <v>206928</v>
      </c>
      <c r="D38" s="392">
        <v>206928</v>
      </c>
      <c r="E38" s="388">
        <v>0</v>
      </c>
      <c r="F38" s="388">
        <v>0</v>
      </c>
      <c r="G38" s="388">
        <v>0</v>
      </c>
      <c r="H38" s="388">
        <v>0</v>
      </c>
      <c r="I38" s="388">
        <v>0</v>
      </c>
      <c r="J38" s="388">
        <v>0</v>
      </c>
      <c r="K38" s="388">
        <v>0</v>
      </c>
      <c r="L38" s="388">
        <v>0</v>
      </c>
      <c r="M38" s="388"/>
      <c r="N38" s="388">
        <v>0</v>
      </c>
      <c r="O38" s="388">
        <v>0</v>
      </c>
      <c r="P38" s="388">
        <v>0</v>
      </c>
      <c r="Q38" s="388">
        <v>0</v>
      </c>
    </row>
    <row r="39" spans="1:17" s="338" customFormat="1" ht="17">
      <c r="A39" s="369" t="s">
        <v>420</v>
      </c>
      <c r="B39" s="395" t="s">
        <v>421</v>
      </c>
      <c r="C39" s="392">
        <f t="shared" si="2"/>
        <v>178411</v>
      </c>
      <c r="D39" s="392">
        <v>178411</v>
      </c>
      <c r="E39" s="388">
        <v>0</v>
      </c>
      <c r="F39" s="388">
        <v>0</v>
      </c>
      <c r="G39" s="388">
        <v>0</v>
      </c>
      <c r="H39" s="388">
        <v>0</v>
      </c>
      <c r="I39" s="388">
        <v>0</v>
      </c>
      <c r="J39" s="388">
        <v>0</v>
      </c>
      <c r="K39" s="388">
        <v>0</v>
      </c>
      <c r="L39" s="388">
        <v>0</v>
      </c>
      <c r="M39" s="388"/>
      <c r="N39" s="388">
        <v>0</v>
      </c>
      <c r="O39" s="388">
        <v>0</v>
      </c>
      <c r="P39" s="388">
        <v>0</v>
      </c>
      <c r="Q39" s="388">
        <v>0</v>
      </c>
    </row>
    <row r="40" spans="1:17" s="338" customFormat="1" ht="17">
      <c r="A40" s="370">
        <v>18</v>
      </c>
      <c r="B40" s="394" t="s">
        <v>422</v>
      </c>
      <c r="C40" s="388">
        <f t="shared" si="2"/>
        <v>5537.7620000000006</v>
      </c>
      <c r="D40" s="388">
        <v>0</v>
      </c>
      <c r="E40" s="388">
        <v>0</v>
      </c>
      <c r="F40" s="388">
        <v>0</v>
      </c>
      <c r="G40" s="388">
        <v>0</v>
      </c>
      <c r="H40" s="388">
        <v>0</v>
      </c>
      <c r="I40" s="388">
        <v>0</v>
      </c>
      <c r="J40" s="388">
        <v>0</v>
      </c>
      <c r="K40" s="388">
        <v>0</v>
      </c>
      <c r="L40" s="388">
        <v>4334.2420000000002</v>
      </c>
      <c r="M40" s="388">
        <v>1203.52</v>
      </c>
      <c r="N40" s="388">
        <v>0</v>
      </c>
      <c r="O40" s="388">
        <v>1203.52</v>
      </c>
      <c r="P40" s="388">
        <v>0</v>
      </c>
      <c r="Q40" s="388">
        <v>0</v>
      </c>
    </row>
    <row r="41" spans="1:17" s="338" customFormat="1" ht="17">
      <c r="A41" s="370">
        <v>19</v>
      </c>
      <c r="B41" s="394" t="s">
        <v>423</v>
      </c>
      <c r="C41" s="388">
        <f t="shared" si="2"/>
        <v>2056</v>
      </c>
      <c r="D41" s="388">
        <v>0</v>
      </c>
      <c r="E41" s="388">
        <v>0</v>
      </c>
      <c r="F41" s="388">
        <v>0</v>
      </c>
      <c r="G41" s="388">
        <v>0</v>
      </c>
      <c r="H41" s="388">
        <v>0</v>
      </c>
      <c r="I41" s="388">
        <v>0</v>
      </c>
      <c r="J41" s="388">
        <v>0</v>
      </c>
      <c r="K41" s="388">
        <v>1328</v>
      </c>
      <c r="L41" s="388">
        <v>0</v>
      </c>
      <c r="M41" s="388">
        <v>728</v>
      </c>
      <c r="N41" s="388">
        <v>0</v>
      </c>
      <c r="O41" s="388">
        <v>728</v>
      </c>
      <c r="P41" s="388">
        <v>0</v>
      </c>
      <c r="Q41" s="388">
        <v>0</v>
      </c>
    </row>
    <row r="42" spans="1:17" s="338" customFormat="1" ht="17">
      <c r="A42" s="370">
        <v>20</v>
      </c>
      <c r="B42" s="394" t="s">
        <v>424</v>
      </c>
      <c r="C42" s="388">
        <f t="shared" si="2"/>
        <v>824</v>
      </c>
      <c r="D42" s="388">
        <v>300</v>
      </c>
      <c r="E42" s="388">
        <v>0</v>
      </c>
      <c r="F42" s="388">
        <v>0</v>
      </c>
      <c r="G42" s="388">
        <v>0</v>
      </c>
      <c r="H42" s="388">
        <v>0</v>
      </c>
      <c r="I42" s="388">
        <v>0</v>
      </c>
      <c r="J42" s="388">
        <v>524</v>
      </c>
      <c r="K42" s="388">
        <v>0</v>
      </c>
      <c r="L42" s="388">
        <v>0</v>
      </c>
      <c r="M42" s="388"/>
      <c r="N42" s="388">
        <v>0</v>
      </c>
      <c r="O42" s="388">
        <v>0</v>
      </c>
      <c r="P42" s="388">
        <v>0</v>
      </c>
      <c r="Q42" s="388">
        <v>0</v>
      </c>
    </row>
    <row r="43" spans="1:17" s="338" customFormat="1" ht="17">
      <c r="A43" s="370">
        <v>21</v>
      </c>
      <c r="B43" s="394" t="s">
        <v>644</v>
      </c>
      <c r="C43" s="388">
        <f t="shared" si="2"/>
        <v>35731.199999999997</v>
      </c>
      <c r="D43" s="388"/>
      <c r="E43" s="388"/>
      <c r="F43" s="388"/>
      <c r="G43" s="388"/>
      <c r="H43" s="388"/>
      <c r="I43" s="388"/>
      <c r="J43" s="388"/>
      <c r="K43" s="388"/>
      <c r="L43" s="388"/>
      <c r="M43" s="388">
        <v>32260.2</v>
      </c>
      <c r="N43" s="388">
        <v>3846</v>
      </c>
      <c r="O43" s="388">
        <v>28414.2</v>
      </c>
      <c r="P43" s="388">
        <v>3471</v>
      </c>
      <c r="Q43" s="388"/>
    </row>
    <row r="44" spans="1:17" s="338" customFormat="1" ht="34">
      <c r="A44" s="370">
        <v>22</v>
      </c>
      <c r="B44" s="394" t="s">
        <v>425</v>
      </c>
      <c r="C44" s="388">
        <f t="shared" si="2"/>
        <v>2000</v>
      </c>
      <c r="D44" s="388">
        <v>0</v>
      </c>
      <c r="E44" s="388">
        <v>0</v>
      </c>
      <c r="F44" s="388">
        <v>0</v>
      </c>
      <c r="G44" s="388">
        <v>0</v>
      </c>
      <c r="H44" s="388">
        <v>0</v>
      </c>
      <c r="I44" s="388">
        <v>0</v>
      </c>
      <c r="J44" s="388">
        <v>0</v>
      </c>
      <c r="K44" s="388">
        <v>0</v>
      </c>
      <c r="L44" s="388">
        <v>0</v>
      </c>
      <c r="M44" s="388">
        <v>2000</v>
      </c>
      <c r="N44" s="388">
        <v>0</v>
      </c>
      <c r="O44" s="388">
        <v>2000</v>
      </c>
      <c r="P44" s="388">
        <v>0</v>
      </c>
      <c r="Q44" s="388">
        <v>0</v>
      </c>
    </row>
    <row r="45" spans="1:17" s="360" customFormat="1" ht="34">
      <c r="A45" s="370">
        <v>23</v>
      </c>
      <c r="B45" s="394" t="s">
        <v>426</v>
      </c>
      <c r="C45" s="388">
        <f t="shared" si="2"/>
        <v>86918.175787399989</v>
      </c>
      <c r="D45" s="388">
        <v>29109</v>
      </c>
      <c r="E45" s="388">
        <v>0</v>
      </c>
      <c r="F45" s="393">
        <v>228</v>
      </c>
      <c r="G45" s="388">
        <v>42</v>
      </c>
      <c r="H45" s="388">
        <v>0</v>
      </c>
      <c r="I45" s="388">
        <v>1812.4359999999997</v>
      </c>
      <c r="J45" s="388">
        <v>11718.566424399993</v>
      </c>
      <c r="K45" s="388">
        <v>31</v>
      </c>
      <c r="L45" s="388">
        <v>22.646999999999935</v>
      </c>
      <c r="M45" s="388">
        <v>41666.526362999997</v>
      </c>
      <c r="N45" s="388">
        <v>0</v>
      </c>
      <c r="O45" s="388">
        <v>0</v>
      </c>
      <c r="P45" s="388">
        <v>0</v>
      </c>
      <c r="Q45" s="388">
        <v>2288</v>
      </c>
    </row>
    <row r="46" spans="1:17" s="360" customFormat="1" ht="17">
      <c r="A46" s="521">
        <v>24</v>
      </c>
      <c r="B46" s="396" t="s">
        <v>427</v>
      </c>
      <c r="C46" s="397">
        <f>+SUM(D46:M46)+P46+Q46</f>
        <v>14380</v>
      </c>
      <c r="D46" s="397">
        <v>10516</v>
      </c>
      <c r="E46" s="397">
        <v>0</v>
      </c>
      <c r="F46" s="397">
        <v>15</v>
      </c>
      <c r="G46" s="397">
        <v>33</v>
      </c>
      <c r="H46" s="397">
        <v>36</v>
      </c>
      <c r="I46" s="397">
        <v>160</v>
      </c>
      <c r="J46" s="397">
        <v>1022</v>
      </c>
      <c r="K46" s="397">
        <v>151</v>
      </c>
      <c r="L46" s="397">
        <v>122</v>
      </c>
      <c r="M46" s="397">
        <v>1500</v>
      </c>
      <c r="N46" s="397">
        <v>0</v>
      </c>
      <c r="O46" s="397">
        <v>0</v>
      </c>
      <c r="P46" s="397">
        <v>495</v>
      </c>
      <c r="Q46" s="397">
        <v>330</v>
      </c>
    </row>
    <row r="47" spans="1:17" s="353" customFormat="1" ht="16">
      <c r="A47" s="342"/>
      <c r="B47" s="518"/>
      <c r="C47" s="519"/>
      <c r="D47" s="520"/>
      <c r="E47" s="520"/>
      <c r="F47" s="520"/>
      <c r="G47" s="520"/>
      <c r="H47" s="520"/>
      <c r="I47" s="520"/>
      <c r="J47" s="520"/>
      <c r="K47" s="520"/>
      <c r="L47" s="520"/>
      <c r="M47" s="520"/>
      <c r="N47" s="520"/>
      <c r="O47" s="520"/>
      <c r="P47" s="520"/>
      <c r="Q47" s="520"/>
    </row>
    <row r="48" spans="1:17" s="374" customFormat="1">
      <c r="A48" s="372"/>
      <c r="B48" s="372"/>
      <c r="C48" s="373"/>
      <c r="D48" s="373"/>
      <c r="E48" s="373"/>
      <c r="F48" s="373"/>
      <c r="G48" s="373"/>
      <c r="H48" s="373"/>
      <c r="I48" s="373"/>
      <c r="J48" s="373"/>
      <c r="K48" s="373"/>
      <c r="L48" s="373"/>
      <c r="M48" s="373"/>
      <c r="N48" s="373"/>
      <c r="O48" s="373"/>
      <c r="P48" s="373"/>
      <c r="Q48" s="373"/>
    </row>
    <row r="49" spans="2:17" s="375" customFormat="1">
      <c r="B49" s="332"/>
      <c r="C49" s="376"/>
      <c r="D49" s="377"/>
      <c r="E49" s="377"/>
      <c r="F49" s="377"/>
      <c r="G49" s="377"/>
      <c r="H49" s="377"/>
      <c r="I49" s="377"/>
      <c r="J49" s="377"/>
      <c r="K49" s="377"/>
      <c r="L49" s="377"/>
      <c r="M49" s="377"/>
      <c r="N49" s="377"/>
      <c r="O49" s="377"/>
      <c r="P49" s="377"/>
      <c r="Q49" s="377"/>
    </row>
    <row r="50" spans="2:17" s="375" customFormat="1">
      <c r="B50" s="332"/>
      <c r="C50" s="376"/>
      <c r="D50" s="376"/>
      <c r="E50" s="376"/>
      <c r="F50" s="376"/>
      <c r="G50" s="376"/>
      <c r="H50" s="376"/>
      <c r="I50" s="376"/>
      <c r="J50" s="376"/>
      <c r="K50" s="376"/>
      <c r="L50" s="376"/>
      <c r="M50" s="376"/>
      <c r="N50" s="376"/>
      <c r="O50" s="376"/>
      <c r="P50" s="376"/>
      <c r="Q50" s="376"/>
    </row>
    <row r="51" spans="2:17" s="375" customFormat="1">
      <c r="B51" s="332"/>
      <c r="C51" s="376"/>
      <c r="D51" s="377"/>
      <c r="E51" s="377"/>
      <c r="F51" s="377"/>
      <c r="G51" s="377"/>
      <c r="H51" s="377"/>
      <c r="I51" s="377"/>
      <c r="J51" s="377"/>
      <c r="K51" s="377"/>
      <c r="L51" s="377"/>
      <c r="M51" s="377"/>
      <c r="N51" s="377"/>
      <c r="O51" s="377"/>
      <c r="P51" s="377"/>
      <c r="Q51" s="377"/>
    </row>
    <row r="52" spans="2:17" s="375" customFormat="1" ht="17">
      <c r="B52" s="332"/>
      <c r="C52" s="376"/>
      <c r="D52" s="436"/>
      <c r="E52" s="377"/>
      <c r="F52" s="377"/>
      <c r="G52" s="377"/>
      <c r="H52" s="377"/>
      <c r="I52" s="377"/>
      <c r="J52" s="377"/>
      <c r="K52" s="377"/>
      <c r="L52" s="377"/>
      <c r="M52" s="377"/>
      <c r="N52" s="377"/>
      <c r="O52" s="377"/>
      <c r="P52" s="377"/>
      <c r="Q52" s="377"/>
    </row>
    <row r="53" spans="2:17" s="375" customFormat="1">
      <c r="B53" s="332"/>
      <c r="C53" s="376"/>
      <c r="D53" s="377"/>
      <c r="E53" s="377"/>
      <c r="F53" s="377"/>
      <c r="G53" s="377"/>
      <c r="H53" s="377"/>
      <c r="I53" s="377"/>
      <c r="J53" s="377"/>
      <c r="K53" s="377"/>
      <c r="L53" s="377"/>
      <c r="M53" s="377"/>
      <c r="N53" s="377"/>
      <c r="O53" s="377"/>
      <c r="P53" s="377"/>
      <c r="Q53" s="377"/>
    </row>
    <row r="54" spans="2:17" s="375" customFormat="1">
      <c r="B54" s="332"/>
      <c r="C54" s="376"/>
      <c r="D54" s="398"/>
      <c r="E54" s="398"/>
      <c r="F54" s="377"/>
      <c r="G54" s="377"/>
      <c r="H54" s="377"/>
      <c r="I54" s="377"/>
      <c r="J54" s="377"/>
      <c r="K54" s="377"/>
      <c r="L54" s="377"/>
      <c r="M54" s="377"/>
      <c r="N54" s="377"/>
      <c r="O54" s="377"/>
      <c r="P54" s="377"/>
      <c r="Q54" s="377"/>
    </row>
    <row r="55" spans="2:17" s="375" customFormat="1">
      <c r="B55" s="332"/>
      <c r="C55" s="376"/>
      <c r="D55" s="377"/>
      <c r="E55" s="377"/>
      <c r="F55" s="377"/>
      <c r="G55" s="377"/>
      <c r="H55" s="377"/>
      <c r="I55" s="377"/>
      <c r="J55" s="377"/>
      <c r="K55" s="377"/>
      <c r="L55" s="377"/>
      <c r="M55" s="377"/>
      <c r="N55" s="377"/>
      <c r="O55" s="377"/>
      <c r="P55" s="377"/>
      <c r="Q55" s="377"/>
    </row>
    <row r="56" spans="2:17" s="375" customFormat="1">
      <c r="B56" s="332"/>
      <c r="C56" s="376"/>
      <c r="D56" s="377"/>
      <c r="E56" s="377"/>
      <c r="F56" s="377"/>
      <c r="G56" s="377"/>
      <c r="H56" s="377"/>
      <c r="I56" s="377"/>
      <c r="J56" s="377"/>
      <c r="K56" s="377"/>
      <c r="L56" s="377"/>
      <c r="M56" s="377"/>
      <c r="N56" s="377"/>
      <c r="O56" s="377"/>
      <c r="P56" s="377"/>
      <c r="Q56" s="377"/>
    </row>
    <row r="57" spans="2:17" s="375" customFormat="1">
      <c r="B57" s="332"/>
      <c r="C57" s="376"/>
      <c r="D57" s="377"/>
      <c r="E57" s="377"/>
      <c r="F57" s="377"/>
      <c r="G57" s="377"/>
      <c r="H57" s="377"/>
      <c r="I57" s="377"/>
      <c r="J57" s="377"/>
      <c r="K57" s="377"/>
      <c r="L57" s="377"/>
      <c r="M57" s="377"/>
      <c r="N57" s="377"/>
      <c r="O57" s="377"/>
      <c r="P57" s="377"/>
      <c r="Q57" s="377"/>
    </row>
    <row r="58" spans="2:17" s="375" customFormat="1">
      <c r="B58" s="332"/>
      <c r="C58" s="376"/>
      <c r="D58" s="377"/>
      <c r="E58" s="377"/>
      <c r="F58" s="377"/>
      <c r="G58" s="377"/>
      <c r="H58" s="377"/>
      <c r="I58" s="377"/>
      <c r="J58" s="377"/>
      <c r="K58" s="377"/>
      <c r="L58" s="377"/>
      <c r="M58" s="377"/>
      <c r="N58" s="377"/>
      <c r="O58" s="377"/>
      <c r="P58" s="377"/>
      <c r="Q58" s="377"/>
    </row>
    <row r="59" spans="2:17" s="375" customFormat="1">
      <c r="B59" s="332"/>
      <c r="C59" s="376"/>
      <c r="D59" s="377"/>
      <c r="E59" s="377"/>
      <c r="F59" s="377"/>
      <c r="G59" s="377"/>
      <c r="H59" s="377"/>
      <c r="I59" s="377"/>
      <c r="J59" s="377"/>
      <c r="K59" s="377"/>
      <c r="L59" s="377"/>
      <c r="M59" s="377"/>
      <c r="N59" s="377"/>
      <c r="O59" s="377"/>
      <c r="P59" s="377"/>
      <c r="Q59" s="377"/>
    </row>
    <row r="60" spans="2:17">
      <c r="C60" s="378"/>
      <c r="D60" s="378"/>
      <c r="E60" s="378"/>
      <c r="F60" s="378"/>
      <c r="G60" s="378"/>
      <c r="H60" s="378"/>
      <c r="I60" s="378"/>
      <c r="J60" s="378"/>
      <c r="K60" s="378"/>
      <c r="L60" s="378"/>
      <c r="M60" s="378"/>
      <c r="N60" s="378"/>
      <c r="O60" s="378"/>
      <c r="P60" s="378"/>
      <c r="Q60" s="378"/>
    </row>
    <row r="61" spans="2:17">
      <c r="C61" s="378"/>
      <c r="D61" s="378"/>
      <c r="E61" s="378"/>
      <c r="F61" s="378"/>
      <c r="G61" s="378"/>
      <c r="H61" s="378"/>
      <c r="I61" s="378"/>
      <c r="J61" s="378"/>
      <c r="K61" s="378"/>
      <c r="L61" s="378"/>
      <c r="M61" s="378"/>
      <c r="N61" s="378"/>
      <c r="O61" s="378"/>
      <c r="P61" s="378"/>
      <c r="Q61" s="378"/>
    </row>
    <row r="62" spans="2:17" ht="20.25" hidden="1" customHeight="1">
      <c r="C62" s="378"/>
      <c r="D62" s="378"/>
      <c r="E62" s="378"/>
      <c r="F62" s="378"/>
      <c r="G62" s="378"/>
      <c r="H62" s="378"/>
      <c r="I62" s="378"/>
      <c r="J62" s="378"/>
      <c r="K62" s="378"/>
      <c r="L62" s="378"/>
      <c r="M62" s="378"/>
      <c r="N62" s="378"/>
      <c r="O62" s="378"/>
      <c r="P62" s="378"/>
      <c r="Q62" s="378"/>
    </row>
    <row r="63" spans="2:17" ht="12.75" hidden="1" customHeight="1">
      <c r="C63" s="378"/>
      <c r="D63" s="378"/>
      <c r="E63" s="378"/>
      <c r="F63" s="378"/>
      <c r="G63" s="378"/>
      <c r="H63" s="378"/>
      <c r="I63" s="378"/>
      <c r="J63" s="378"/>
      <c r="K63" s="378"/>
      <c r="L63" s="378"/>
      <c r="M63" s="378"/>
      <c r="N63" s="378"/>
      <c r="O63" s="378"/>
      <c r="P63" s="378"/>
      <c r="Q63" s="378"/>
    </row>
    <row r="64" spans="2:17" ht="12.75" hidden="1" customHeight="1">
      <c r="C64" s="378"/>
      <c r="D64" s="378"/>
      <c r="E64" s="378"/>
      <c r="F64" s="378"/>
      <c r="G64" s="378"/>
      <c r="H64" s="378"/>
      <c r="I64" s="378"/>
      <c r="J64" s="378"/>
      <c r="K64" s="378"/>
      <c r="L64" s="378"/>
      <c r="M64" s="378"/>
      <c r="N64" s="378"/>
      <c r="O64" s="378"/>
      <c r="P64" s="378"/>
      <c r="Q64" s="378"/>
    </row>
    <row r="65" spans="3:17" ht="12.75" hidden="1" customHeight="1">
      <c r="C65" s="378"/>
      <c r="D65" s="378"/>
      <c r="E65" s="378"/>
      <c r="F65" s="378"/>
      <c r="G65" s="378"/>
      <c r="H65" s="378"/>
      <c r="I65" s="378"/>
      <c r="J65" s="378"/>
      <c r="K65" s="378"/>
      <c r="L65" s="378"/>
      <c r="M65" s="378"/>
      <c r="N65" s="378"/>
      <c r="O65" s="378"/>
      <c r="P65" s="378"/>
      <c r="Q65" s="378"/>
    </row>
    <row r="66" spans="3:17" ht="12.75" hidden="1" customHeight="1">
      <c r="C66" s="378"/>
      <c r="D66" s="378"/>
      <c r="E66" s="378"/>
      <c r="F66" s="378"/>
      <c r="G66" s="378"/>
      <c r="H66" s="378"/>
      <c r="I66" s="378"/>
      <c r="J66" s="378"/>
      <c r="K66" s="378"/>
      <c r="L66" s="378"/>
      <c r="M66" s="378"/>
      <c r="N66" s="378"/>
      <c r="O66" s="378"/>
      <c r="P66" s="378"/>
      <c r="Q66" s="378"/>
    </row>
    <row r="67" spans="3:17" ht="12.75" hidden="1" customHeight="1">
      <c r="C67" s="378"/>
      <c r="D67" s="378"/>
      <c r="E67" s="378"/>
      <c r="F67" s="378"/>
      <c r="G67" s="378"/>
      <c r="H67" s="378"/>
      <c r="I67" s="378"/>
      <c r="J67" s="378"/>
      <c r="K67" s="378"/>
      <c r="L67" s="378"/>
      <c r="M67" s="378"/>
      <c r="N67" s="378"/>
      <c r="O67" s="378"/>
      <c r="P67" s="378"/>
      <c r="Q67" s="378"/>
    </row>
    <row r="68" spans="3:17">
      <c r="C68" s="378"/>
      <c r="D68" s="378"/>
      <c r="E68" s="378"/>
      <c r="F68" s="378"/>
      <c r="G68" s="378"/>
      <c r="H68" s="378"/>
      <c r="I68" s="378"/>
      <c r="J68" s="378"/>
      <c r="K68" s="378"/>
      <c r="L68" s="378"/>
      <c r="M68" s="378"/>
      <c r="N68" s="378"/>
      <c r="O68" s="378"/>
      <c r="P68" s="378"/>
      <c r="Q68" s="378"/>
    </row>
    <row r="69" spans="3:17">
      <c r="C69" s="378"/>
      <c r="D69" s="378"/>
      <c r="E69" s="378"/>
      <c r="F69" s="378"/>
      <c r="G69" s="378"/>
      <c r="H69" s="378"/>
      <c r="I69" s="378"/>
      <c r="J69" s="378"/>
      <c r="K69" s="378"/>
      <c r="L69" s="378"/>
      <c r="M69" s="378"/>
      <c r="N69" s="378"/>
      <c r="O69" s="378"/>
      <c r="P69" s="378"/>
      <c r="Q69" s="378"/>
    </row>
    <row r="70" spans="3:17">
      <c r="C70" s="378"/>
      <c r="D70" s="378"/>
      <c r="E70" s="378"/>
      <c r="F70" s="378"/>
      <c r="G70" s="378"/>
      <c r="H70" s="378"/>
      <c r="I70" s="378"/>
      <c r="J70" s="378"/>
      <c r="K70" s="378"/>
      <c r="L70" s="378"/>
      <c r="M70" s="378"/>
      <c r="N70" s="378"/>
      <c r="O70" s="378"/>
      <c r="P70" s="378"/>
      <c r="Q70" s="378"/>
    </row>
    <row r="71" spans="3:17">
      <c r="C71" s="378"/>
      <c r="D71" s="378"/>
      <c r="E71" s="378"/>
      <c r="F71" s="378"/>
      <c r="G71" s="378"/>
      <c r="H71" s="378"/>
      <c r="I71" s="378"/>
      <c r="J71" s="378"/>
      <c r="K71" s="378"/>
      <c r="L71" s="378"/>
      <c r="M71" s="378"/>
      <c r="N71" s="378"/>
      <c r="O71" s="378"/>
      <c r="P71" s="378"/>
      <c r="Q71" s="378"/>
    </row>
    <row r="72" spans="3:17">
      <c r="C72" s="378"/>
      <c r="D72" s="378"/>
      <c r="E72" s="378"/>
      <c r="F72" s="378"/>
      <c r="G72" s="378"/>
      <c r="H72" s="378"/>
      <c r="I72" s="378"/>
      <c r="J72" s="378"/>
      <c r="K72" s="378"/>
      <c r="L72" s="378"/>
      <c r="M72" s="378"/>
      <c r="N72" s="378"/>
      <c r="O72" s="378"/>
      <c r="P72" s="378"/>
      <c r="Q72" s="378"/>
    </row>
    <row r="73" spans="3:17">
      <c r="C73" s="378"/>
      <c r="D73" s="378"/>
      <c r="E73" s="378"/>
      <c r="F73" s="378"/>
      <c r="G73" s="378"/>
      <c r="H73" s="378"/>
      <c r="I73" s="378"/>
      <c r="J73" s="378"/>
      <c r="K73" s="378"/>
      <c r="L73" s="378"/>
      <c r="M73" s="378"/>
      <c r="N73" s="378"/>
      <c r="O73" s="378"/>
      <c r="P73" s="378"/>
      <c r="Q73" s="378"/>
    </row>
    <row r="74" spans="3:17">
      <c r="C74" s="378"/>
      <c r="D74" s="378"/>
      <c r="E74" s="378"/>
      <c r="F74" s="378"/>
      <c r="G74" s="378"/>
      <c r="H74" s="378"/>
      <c r="I74" s="378"/>
      <c r="J74" s="378"/>
      <c r="K74" s="378"/>
      <c r="L74" s="378"/>
      <c r="M74" s="378"/>
      <c r="N74" s="378"/>
      <c r="O74" s="378"/>
      <c r="P74" s="378"/>
      <c r="Q74" s="378"/>
    </row>
    <row r="75" spans="3:17">
      <c r="C75" s="378"/>
      <c r="D75" s="378"/>
      <c r="E75" s="378"/>
      <c r="F75" s="378"/>
      <c r="G75" s="378"/>
      <c r="H75" s="378"/>
      <c r="I75" s="378"/>
      <c r="J75" s="378"/>
      <c r="K75" s="378"/>
      <c r="L75" s="378"/>
      <c r="M75" s="378"/>
      <c r="N75" s="378"/>
      <c r="O75" s="378"/>
      <c r="P75" s="378"/>
      <c r="Q75" s="378"/>
    </row>
    <row r="76" spans="3:17">
      <c r="C76" s="378"/>
      <c r="D76" s="378"/>
      <c r="E76" s="378"/>
      <c r="F76" s="378"/>
      <c r="G76" s="378"/>
      <c r="H76" s="378"/>
      <c r="I76" s="378"/>
      <c r="J76" s="378"/>
      <c r="K76" s="378"/>
      <c r="L76" s="378"/>
      <c r="M76" s="378"/>
      <c r="N76" s="378"/>
      <c r="O76" s="378"/>
      <c r="P76" s="378"/>
      <c r="Q76" s="378"/>
    </row>
    <row r="77" spans="3:17">
      <c r="C77" s="378"/>
      <c r="D77" s="378"/>
      <c r="E77" s="378"/>
      <c r="F77" s="378"/>
      <c r="G77" s="378"/>
      <c r="H77" s="378"/>
      <c r="I77" s="378"/>
      <c r="J77" s="378"/>
      <c r="K77" s="378"/>
      <c r="L77" s="378"/>
      <c r="M77" s="378"/>
      <c r="N77" s="378"/>
      <c r="O77" s="378"/>
      <c r="P77" s="378"/>
      <c r="Q77" s="378"/>
    </row>
    <row r="78" spans="3:17">
      <c r="C78" s="378"/>
      <c r="D78" s="378"/>
      <c r="E78" s="378"/>
      <c r="F78" s="378"/>
      <c r="G78" s="378"/>
      <c r="H78" s="378"/>
      <c r="I78" s="378"/>
      <c r="J78" s="378"/>
      <c r="K78" s="378"/>
      <c r="L78" s="378"/>
      <c r="M78" s="378"/>
      <c r="N78" s="378"/>
      <c r="O78" s="378"/>
      <c r="P78" s="378"/>
      <c r="Q78" s="378"/>
    </row>
    <row r="79" spans="3:17">
      <c r="C79" s="378"/>
      <c r="D79" s="378"/>
      <c r="E79" s="378"/>
      <c r="F79" s="378"/>
      <c r="G79" s="378"/>
      <c r="H79" s="378"/>
      <c r="I79" s="378"/>
      <c r="J79" s="378"/>
      <c r="K79" s="378"/>
      <c r="L79" s="378"/>
      <c r="M79" s="378"/>
      <c r="N79" s="378"/>
      <c r="O79" s="378"/>
      <c r="P79" s="378"/>
      <c r="Q79" s="378"/>
    </row>
    <row r="80" spans="3:17">
      <c r="C80" s="378"/>
      <c r="D80" s="378"/>
      <c r="E80" s="378"/>
      <c r="F80" s="378"/>
      <c r="G80" s="378"/>
      <c r="H80" s="378"/>
      <c r="I80" s="378"/>
      <c r="J80" s="378"/>
      <c r="K80" s="378"/>
      <c r="L80" s="378"/>
      <c r="M80" s="378"/>
      <c r="N80" s="378"/>
      <c r="O80" s="378"/>
      <c r="P80" s="378"/>
      <c r="Q80" s="378"/>
    </row>
    <row r="81" spans="3:17">
      <c r="C81" s="378"/>
      <c r="D81" s="378"/>
      <c r="E81" s="378"/>
      <c r="F81" s="378"/>
      <c r="G81" s="378"/>
      <c r="H81" s="378"/>
      <c r="I81" s="378"/>
      <c r="J81" s="378"/>
      <c r="K81" s="378"/>
      <c r="L81" s="378"/>
      <c r="M81" s="378"/>
      <c r="N81" s="378"/>
      <c r="O81" s="378"/>
      <c r="P81" s="378"/>
      <c r="Q81" s="378"/>
    </row>
    <row r="82" spans="3:17">
      <c r="C82" s="378"/>
      <c r="D82" s="378"/>
      <c r="E82" s="378"/>
      <c r="F82" s="378"/>
      <c r="G82" s="378"/>
      <c r="H82" s="378"/>
      <c r="I82" s="378"/>
      <c r="J82" s="378"/>
      <c r="K82" s="378"/>
      <c r="L82" s="378"/>
      <c r="M82" s="378"/>
      <c r="N82" s="378"/>
      <c r="O82" s="378"/>
      <c r="P82" s="378"/>
      <c r="Q82" s="378"/>
    </row>
    <row r="83" spans="3:17">
      <c r="C83" s="378"/>
      <c r="D83" s="378"/>
      <c r="E83" s="378"/>
      <c r="F83" s="378"/>
      <c r="G83" s="378"/>
      <c r="H83" s="378"/>
      <c r="I83" s="378"/>
      <c r="J83" s="378"/>
      <c r="K83" s="378"/>
      <c r="L83" s="378"/>
      <c r="M83" s="378"/>
      <c r="N83" s="378"/>
      <c r="O83" s="378"/>
      <c r="P83" s="378"/>
      <c r="Q83" s="378"/>
    </row>
    <row r="84" spans="3:17">
      <c r="C84" s="378"/>
      <c r="D84" s="378"/>
      <c r="E84" s="378"/>
      <c r="F84" s="378"/>
      <c r="G84" s="378"/>
      <c r="H84" s="378"/>
      <c r="I84" s="378"/>
      <c r="J84" s="378"/>
      <c r="K84" s="378"/>
      <c r="L84" s="378"/>
      <c r="M84" s="378"/>
      <c r="N84" s="378"/>
      <c r="O84" s="378"/>
      <c r="P84" s="378"/>
      <c r="Q84" s="378"/>
    </row>
    <row r="85" spans="3:17">
      <c r="C85" s="378"/>
      <c r="D85" s="378"/>
      <c r="E85" s="378"/>
      <c r="F85" s="378"/>
      <c r="G85" s="378"/>
      <c r="H85" s="378"/>
      <c r="I85" s="378"/>
      <c r="J85" s="378"/>
      <c r="K85" s="378"/>
      <c r="L85" s="378"/>
      <c r="M85" s="378"/>
      <c r="N85" s="378"/>
      <c r="O85" s="378"/>
      <c r="P85" s="378"/>
      <c r="Q85" s="378"/>
    </row>
    <row r="86" spans="3:17">
      <c r="C86" s="378"/>
      <c r="D86" s="378"/>
      <c r="E86" s="378"/>
      <c r="F86" s="378"/>
      <c r="G86" s="378"/>
      <c r="H86" s="378"/>
      <c r="I86" s="378"/>
      <c r="J86" s="378"/>
      <c r="K86" s="378"/>
      <c r="L86" s="378"/>
      <c r="M86" s="378"/>
      <c r="N86" s="378"/>
      <c r="O86" s="378"/>
      <c r="P86" s="378"/>
      <c r="Q86" s="378"/>
    </row>
    <row r="87" spans="3:17">
      <c r="C87" s="378"/>
      <c r="D87" s="378"/>
      <c r="E87" s="378"/>
      <c r="F87" s="378"/>
      <c r="G87" s="378"/>
      <c r="H87" s="378"/>
      <c r="I87" s="378"/>
      <c r="J87" s="378"/>
      <c r="K87" s="378"/>
      <c r="L87" s="378"/>
      <c r="M87" s="378"/>
      <c r="N87" s="378"/>
      <c r="O87" s="378"/>
      <c r="P87" s="378"/>
      <c r="Q87" s="378"/>
    </row>
    <row r="88" spans="3:17">
      <c r="C88" s="378"/>
      <c r="D88" s="378"/>
      <c r="E88" s="378"/>
      <c r="F88" s="378"/>
      <c r="G88" s="378"/>
      <c r="H88" s="378"/>
      <c r="I88" s="378"/>
      <c r="J88" s="378"/>
      <c r="K88" s="378"/>
      <c r="L88" s="378"/>
      <c r="M88" s="378"/>
      <c r="N88" s="378"/>
      <c r="O88" s="378"/>
      <c r="P88" s="378"/>
      <c r="Q88" s="378"/>
    </row>
    <row r="89" spans="3:17">
      <c r="C89" s="378"/>
      <c r="D89" s="378"/>
      <c r="E89" s="378"/>
      <c r="F89" s="378"/>
      <c r="G89" s="378"/>
      <c r="H89" s="378"/>
      <c r="I89" s="378"/>
      <c r="J89" s="378"/>
      <c r="K89" s="378"/>
      <c r="L89" s="378"/>
      <c r="M89" s="378"/>
      <c r="N89" s="378"/>
      <c r="O89" s="378"/>
      <c r="P89" s="378"/>
      <c r="Q89" s="378"/>
    </row>
    <row r="90" spans="3:17">
      <c r="C90" s="378"/>
      <c r="D90" s="378"/>
      <c r="E90" s="378"/>
      <c r="F90" s="378"/>
      <c r="G90" s="378"/>
      <c r="H90" s="378"/>
      <c r="I90" s="378"/>
      <c r="J90" s="378"/>
      <c r="K90" s="378"/>
      <c r="L90" s="378"/>
      <c r="M90" s="378"/>
      <c r="N90" s="378"/>
      <c r="O90" s="378"/>
      <c r="P90" s="378"/>
      <c r="Q90" s="378"/>
    </row>
    <row r="91" spans="3:17">
      <c r="C91" s="378"/>
      <c r="D91" s="378"/>
      <c r="E91" s="378"/>
      <c r="F91" s="378"/>
      <c r="G91" s="378"/>
      <c r="H91" s="378"/>
      <c r="I91" s="378"/>
      <c r="J91" s="378"/>
      <c r="K91" s="378"/>
      <c r="L91" s="378"/>
      <c r="M91" s="378"/>
      <c r="N91" s="378"/>
      <c r="O91" s="378"/>
      <c r="P91" s="378"/>
      <c r="Q91" s="378"/>
    </row>
    <row r="92" spans="3:17">
      <c r="C92" s="378"/>
      <c r="D92" s="378"/>
      <c r="E92" s="378"/>
      <c r="F92" s="378"/>
      <c r="G92" s="378"/>
      <c r="H92" s="378"/>
      <c r="I92" s="378"/>
      <c r="J92" s="378"/>
      <c r="K92" s="378"/>
      <c r="L92" s="378"/>
      <c r="M92" s="378"/>
      <c r="N92" s="378"/>
      <c r="O92" s="378"/>
      <c r="P92" s="378"/>
      <c r="Q92" s="378"/>
    </row>
    <row r="93" spans="3:17">
      <c r="C93" s="378"/>
      <c r="D93" s="378"/>
      <c r="E93" s="378"/>
      <c r="F93" s="378"/>
      <c r="G93" s="378"/>
      <c r="H93" s="378"/>
      <c r="I93" s="378"/>
      <c r="J93" s="378"/>
      <c r="K93" s="378"/>
      <c r="L93" s="378"/>
      <c r="M93" s="378"/>
      <c r="N93" s="378"/>
      <c r="O93" s="378"/>
      <c r="P93" s="378"/>
      <c r="Q93" s="378"/>
    </row>
    <row r="94" spans="3:17">
      <c r="C94" s="378"/>
      <c r="D94" s="378"/>
      <c r="E94" s="378"/>
      <c r="F94" s="378"/>
      <c r="G94" s="378"/>
      <c r="H94" s="378"/>
      <c r="I94" s="378"/>
      <c r="J94" s="378"/>
      <c r="K94" s="378"/>
      <c r="L94" s="378"/>
      <c r="M94" s="378"/>
      <c r="N94" s="378"/>
      <c r="O94" s="378"/>
      <c r="P94" s="378"/>
      <c r="Q94" s="378"/>
    </row>
    <row r="95" spans="3:17">
      <c r="C95" s="378"/>
      <c r="D95" s="378"/>
      <c r="E95" s="378"/>
      <c r="F95" s="378"/>
      <c r="G95" s="378"/>
      <c r="H95" s="378"/>
      <c r="I95" s="378"/>
      <c r="J95" s="378"/>
      <c r="K95" s="378"/>
      <c r="L95" s="378"/>
      <c r="M95" s="378"/>
      <c r="N95" s="378"/>
      <c r="O95" s="378"/>
      <c r="P95" s="378"/>
      <c r="Q95" s="378"/>
    </row>
    <row r="96" spans="3:17">
      <c r="C96" s="378"/>
      <c r="D96" s="378"/>
      <c r="E96" s="378"/>
      <c r="F96" s="378"/>
      <c r="G96" s="378"/>
      <c r="H96" s="378"/>
      <c r="I96" s="378"/>
      <c r="J96" s="378"/>
      <c r="K96" s="378"/>
      <c r="L96" s="378"/>
      <c r="M96" s="378"/>
      <c r="N96" s="378"/>
      <c r="O96" s="378"/>
      <c r="P96" s="378"/>
      <c r="Q96" s="378"/>
    </row>
    <row r="97" spans="3:17">
      <c r="C97" s="378"/>
      <c r="D97" s="378"/>
      <c r="E97" s="378"/>
      <c r="F97" s="378"/>
      <c r="G97" s="378"/>
      <c r="H97" s="378"/>
      <c r="I97" s="378"/>
      <c r="J97" s="378"/>
      <c r="K97" s="378"/>
      <c r="L97" s="378"/>
      <c r="M97" s="378"/>
      <c r="N97" s="378"/>
      <c r="O97" s="378"/>
      <c r="P97" s="378"/>
      <c r="Q97" s="378"/>
    </row>
    <row r="98" spans="3:17">
      <c r="C98" s="378"/>
      <c r="D98" s="378"/>
      <c r="E98" s="378"/>
      <c r="F98" s="378"/>
      <c r="G98" s="378"/>
      <c r="H98" s="378"/>
      <c r="I98" s="378"/>
      <c r="J98" s="378"/>
      <c r="K98" s="378"/>
      <c r="L98" s="378"/>
      <c r="M98" s="378"/>
      <c r="N98" s="378"/>
      <c r="O98" s="378"/>
      <c r="P98" s="378"/>
      <c r="Q98" s="378"/>
    </row>
    <row r="99" spans="3:17">
      <c r="C99" s="378"/>
      <c r="D99" s="378"/>
      <c r="E99" s="378"/>
      <c r="F99" s="378"/>
      <c r="G99" s="378"/>
      <c r="H99" s="378"/>
      <c r="I99" s="378"/>
      <c r="J99" s="378"/>
      <c r="K99" s="378"/>
      <c r="L99" s="378"/>
      <c r="M99" s="378"/>
      <c r="N99" s="378"/>
      <c r="O99" s="378"/>
      <c r="P99" s="378"/>
      <c r="Q99" s="378"/>
    </row>
    <row r="100" spans="3:17">
      <c r="C100" s="378"/>
      <c r="D100" s="378"/>
      <c r="E100" s="378"/>
      <c r="F100" s="378"/>
      <c r="G100" s="378"/>
      <c r="H100" s="378"/>
      <c r="I100" s="378"/>
      <c r="J100" s="378"/>
      <c r="K100" s="378"/>
      <c r="L100" s="378"/>
      <c r="M100" s="378"/>
      <c r="N100" s="378"/>
      <c r="O100" s="378"/>
      <c r="P100" s="378"/>
      <c r="Q100" s="378"/>
    </row>
    <row r="101" spans="3:17">
      <c r="C101" s="378"/>
      <c r="D101" s="378"/>
      <c r="E101" s="378"/>
      <c r="F101" s="378"/>
      <c r="G101" s="378"/>
      <c r="H101" s="378"/>
      <c r="I101" s="378"/>
      <c r="J101" s="378"/>
      <c r="K101" s="378"/>
      <c r="L101" s="378"/>
      <c r="M101" s="378"/>
      <c r="N101" s="378"/>
      <c r="O101" s="378"/>
      <c r="P101" s="378"/>
      <c r="Q101" s="378"/>
    </row>
    <row r="102" spans="3:17">
      <c r="C102" s="378"/>
      <c r="D102" s="378"/>
      <c r="E102" s="378"/>
      <c r="F102" s="378"/>
      <c r="G102" s="378"/>
      <c r="H102" s="378"/>
      <c r="I102" s="378"/>
      <c r="J102" s="378"/>
      <c r="K102" s="378"/>
      <c r="L102" s="378"/>
      <c r="M102" s="378"/>
      <c r="N102" s="378"/>
      <c r="O102" s="378"/>
      <c r="P102" s="378"/>
      <c r="Q102" s="378"/>
    </row>
    <row r="103" spans="3:17">
      <c r="C103" s="378"/>
      <c r="D103" s="378"/>
      <c r="E103" s="378"/>
      <c r="F103" s="378"/>
      <c r="G103" s="378"/>
      <c r="H103" s="378"/>
      <c r="I103" s="378"/>
      <c r="J103" s="378"/>
      <c r="K103" s="378"/>
      <c r="L103" s="378"/>
      <c r="M103" s="378"/>
      <c r="N103" s="378"/>
      <c r="O103" s="378"/>
      <c r="P103" s="378"/>
      <c r="Q103" s="378"/>
    </row>
    <row r="104" spans="3:17">
      <c r="C104" s="378"/>
      <c r="D104" s="378"/>
      <c r="E104" s="378"/>
      <c r="F104" s="378"/>
      <c r="G104" s="378"/>
      <c r="H104" s="378"/>
      <c r="I104" s="378"/>
      <c r="J104" s="378"/>
      <c r="K104" s="378"/>
      <c r="L104" s="378"/>
      <c r="M104" s="378"/>
      <c r="N104" s="378"/>
      <c r="O104" s="378"/>
      <c r="P104" s="378"/>
      <c r="Q104" s="378"/>
    </row>
    <row r="105" spans="3:17">
      <c r="C105" s="378"/>
      <c r="D105" s="378"/>
      <c r="E105" s="378"/>
      <c r="F105" s="378"/>
      <c r="G105" s="378"/>
      <c r="H105" s="378"/>
      <c r="I105" s="378"/>
      <c r="J105" s="378"/>
      <c r="K105" s="378"/>
      <c r="L105" s="378"/>
      <c r="M105" s="378"/>
      <c r="N105" s="378"/>
      <c r="O105" s="378"/>
      <c r="P105" s="378"/>
      <c r="Q105" s="378"/>
    </row>
    <row r="106" spans="3:17">
      <c r="C106" s="378"/>
      <c r="D106" s="378"/>
      <c r="E106" s="378"/>
      <c r="F106" s="378"/>
      <c r="G106" s="378"/>
      <c r="H106" s="378"/>
      <c r="I106" s="378"/>
      <c r="J106" s="378"/>
      <c r="K106" s="378"/>
      <c r="L106" s="378"/>
      <c r="M106" s="378"/>
      <c r="N106" s="378"/>
      <c r="O106" s="378"/>
      <c r="P106" s="378"/>
      <c r="Q106" s="378"/>
    </row>
    <row r="107" spans="3:17">
      <c r="C107" s="378"/>
      <c r="D107" s="378"/>
      <c r="E107" s="378"/>
      <c r="F107" s="378"/>
      <c r="G107" s="378"/>
      <c r="H107" s="378"/>
      <c r="I107" s="378"/>
      <c r="J107" s="378"/>
      <c r="K107" s="378"/>
      <c r="L107" s="378"/>
      <c r="M107" s="378"/>
      <c r="N107" s="378"/>
      <c r="O107" s="378"/>
      <c r="P107" s="378"/>
      <c r="Q107" s="378"/>
    </row>
    <row r="108" spans="3:17">
      <c r="C108" s="378"/>
      <c r="D108" s="378"/>
      <c r="E108" s="378"/>
      <c r="F108" s="378"/>
      <c r="G108" s="378"/>
      <c r="H108" s="378"/>
      <c r="I108" s="378"/>
      <c r="J108" s="378"/>
      <c r="K108" s="378"/>
      <c r="L108" s="378"/>
      <c r="M108" s="378"/>
      <c r="N108" s="378"/>
      <c r="O108" s="378"/>
      <c r="P108" s="378"/>
      <c r="Q108" s="378"/>
    </row>
    <row r="109" spans="3:17">
      <c r="C109" s="378"/>
      <c r="D109" s="378"/>
      <c r="E109" s="378"/>
      <c r="F109" s="378"/>
      <c r="G109" s="378"/>
      <c r="H109" s="378"/>
      <c r="I109" s="378"/>
      <c r="J109" s="378"/>
      <c r="K109" s="378"/>
      <c r="L109" s="378"/>
      <c r="M109" s="378"/>
      <c r="N109" s="378"/>
      <c r="O109" s="378"/>
      <c r="P109" s="378"/>
      <c r="Q109" s="378"/>
    </row>
    <row r="110" spans="3:17">
      <c r="C110" s="378"/>
      <c r="D110" s="378"/>
      <c r="E110" s="378"/>
      <c r="F110" s="378"/>
      <c r="G110" s="378"/>
      <c r="H110" s="378"/>
      <c r="I110" s="378"/>
      <c r="J110" s="378"/>
      <c r="K110" s="378"/>
      <c r="L110" s="378"/>
      <c r="M110" s="378"/>
      <c r="N110" s="378"/>
      <c r="O110" s="378"/>
      <c r="P110" s="378"/>
      <c r="Q110" s="378"/>
    </row>
    <row r="111" spans="3:17">
      <c r="C111" s="378"/>
      <c r="D111" s="378"/>
      <c r="E111" s="378"/>
      <c r="F111" s="378"/>
      <c r="G111" s="378"/>
      <c r="H111" s="378"/>
      <c r="I111" s="378"/>
      <c r="J111" s="378"/>
      <c r="K111" s="378"/>
      <c r="L111" s="378"/>
      <c r="M111" s="378"/>
      <c r="N111" s="378"/>
      <c r="O111" s="378"/>
      <c r="P111" s="378"/>
      <c r="Q111" s="378"/>
    </row>
    <row r="112" spans="3:17">
      <c r="C112" s="378"/>
      <c r="D112" s="378"/>
      <c r="E112" s="378"/>
      <c r="F112" s="378"/>
      <c r="G112" s="378"/>
      <c r="H112" s="378"/>
      <c r="I112" s="378"/>
      <c r="J112" s="378"/>
      <c r="K112" s="378"/>
      <c r="L112" s="378"/>
      <c r="M112" s="378"/>
      <c r="N112" s="378"/>
      <c r="O112" s="378"/>
      <c r="P112" s="378"/>
      <c r="Q112" s="378"/>
    </row>
    <row r="113" spans="3:17">
      <c r="C113" s="378"/>
      <c r="D113" s="378"/>
      <c r="E113" s="378"/>
      <c r="F113" s="378"/>
      <c r="G113" s="378"/>
      <c r="H113" s="378"/>
      <c r="I113" s="378"/>
      <c r="J113" s="378"/>
      <c r="K113" s="378"/>
      <c r="L113" s="378"/>
      <c r="M113" s="378"/>
      <c r="N113" s="378"/>
      <c r="O113" s="378"/>
      <c r="P113" s="378"/>
      <c r="Q113" s="378"/>
    </row>
    <row r="114" spans="3:17">
      <c r="C114" s="378"/>
      <c r="D114" s="378"/>
      <c r="E114" s="378"/>
      <c r="F114" s="378"/>
      <c r="G114" s="378"/>
      <c r="H114" s="378"/>
      <c r="I114" s="378"/>
      <c r="J114" s="378"/>
      <c r="K114" s="378"/>
      <c r="L114" s="378"/>
      <c r="M114" s="378"/>
      <c r="N114" s="378"/>
      <c r="O114" s="378"/>
      <c r="P114" s="378"/>
      <c r="Q114" s="378"/>
    </row>
    <row r="115" spans="3:17">
      <c r="C115" s="378"/>
      <c r="D115" s="378"/>
      <c r="E115" s="378"/>
      <c r="F115" s="378"/>
      <c r="G115" s="378"/>
      <c r="H115" s="378"/>
      <c r="I115" s="378"/>
      <c r="J115" s="378"/>
      <c r="K115" s="378"/>
      <c r="L115" s="378"/>
      <c r="M115" s="378"/>
      <c r="N115" s="378"/>
      <c r="O115" s="378"/>
      <c r="P115" s="378"/>
      <c r="Q115" s="378"/>
    </row>
    <row r="116" spans="3:17">
      <c r="C116" s="378"/>
      <c r="D116" s="378"/>
      <c r="E116" s="378"/>
      <c r="F116" s="378"/>
      <c r="G116" s="378"/>
      <c r="H116" s="378"/>
      <c r="I116" s="378"/>
      <c r="J116" s="378"/>
      <c r="K116" s="378"/>
      <c r="L116" s="378"/>
      <c r="M116" s="378"/>
      <c r="N116" s="378"/>
      <c r="O116" s="378"/>
      <c r="P116" s="378"/>
      <c r="Q116" s="378"/>
    </row>
    <row r="117" spans="3:17">
      <c r="C117" s="378"/>
      <c r="D117" s="378"/>
      <c r="E117" s="378"/>
      <c r="F117" s="378"/>
      <c r="G117" s="378"/>
      <c r="H117" s="378"/>
      <c r="I117" s="378"/>
      <c r="J117" s="378"/>
      <c r="K117" s="378"/>
      <c r="L117" s="378"/>
      <c r="M117" s="378"/>
      <c r="N117" s="378"/>
      <c r="O117" s="378"/>
      <c r="P117" s="378"/>
      <c r="Q117" s="378"/>
    </row>
    <row r="118" spans="3:17">
      <c r="C118" s="378"/>
      <c r="D118" s="378"/>
      <c r="E118" s="378"/>
      <c r="F118" s="378"/>
      <c r="G118" s="378"/>
      <c r="H118" s="378"/>
      <c r="I118" s="378"/>
      <c r="J118" s="378"/>
      <c r="K118" s="378"/>
      <c r="L118" s="378"/>
      <c r="M118" s="378"/>
      <c r="N118" s="378"/>
      <c r="O118" s="378"/>
      <c r="P118" s="378"/>
      <c r="Q118" s="378"/>
    </row>
    <row r="119" spans="3:17">
      <c r="C119" s="378"/>
      <c r="D119" s="378"/>
      <c r="E119" s="378"/>
      <c r="F119" s="378"/>
      <c r="G119" s="378"/>
      <c r="H119" s="378"/>
      <c r="I119" s="378"/>
      <c r="J119" s="378"/>
      <c r="K119" s="378"/>
      <c r="L119" s="378"/>
      <c r="M119" s="378"/>
      <c r="N119" s="378"/>
      <c r="O119" s="378"/>
      <c r="P119" s="378"/>
      <c r="Q119" s="378"/>
    </row>
    <row r="120" spans="3:17">
      <c r="C120" s="378"/>
      <c r="D120" s="378"/>
      <c r="E120" s="378"/>
      <c r="F120" s="378"/>
      <c r="G120" s="378"/>
      <c r="H120" s="378"/>
      <c r="I120" s="378"/>
      <c r="J120" s="378"/>
      <c r="K120" s="378"/>
      <c r="L120" s="378"/>
      <c r="M120" s="378"/>
      <c r="N120" s="378"/>
      <c r="O120" s="378"/>
      <c r="P120" s="378"/>
      <c r="Q120" s="378"/>
    </row>
    <row r="121" spans="3:17">
      <c r="C121" s="378"/>
      <c r="D121" s="378"/>
      <c r="E121" s="378"/>
      <c r="F121" s="378"/>
      <c r="G121" s="378"/>
      <c r="H121" s="378"/>
      <c r="I121" s="378"/>
      <c r="J121" s="378"/>
      <c r="K121" s="378"/>
      <c r="L121" s="378"/>
      <c r="M121" s="378"/>
      <c r="N121" s="378"/>
      <c r="O121" s="378"/>
      <c r="P121" s="378"/>
      <c r="Q121" s="378"/>
    </row>
    <row r="122" spans="3:17">
      <c r="C122" s="378"/>
      <c r="D122" s="378"/>
      <c r="E122" s="378"/>
      <c r="F122" s="378"/>
      <c r="G122" s="378"/>
      <c r="H122" s="378"/>
      <c r="I122" s="378"/>
      <c r="J122" s="378"/>
      <c r="K122" s="378"/>
      <c r="L122" s="378"/>
      <c r="M122" s="378"/>
      <c r="N122" s="378"/>
      <c r="O122" s="378"/>
      <c r="P122" s="378"/>
      <c r="Q122" s="378"/>
    </row>
    <row r="123" spans="3:17">
      <c r="C123" s="378"/>
      <c r="D123" s="378"/>
      <c r="E123" s="378"/>
      <c r="F123" s="378"/>
      <c r="G123" s="378"/>
      <c r="H123" s="378"/>
      <c r="I123" s="378"/>
      <c r="J123" s="378"/>
      <c r="K123" s="378"/>
      <c r="L123" s="378"/>
      <c r="M123" s="378"/>
      <c r="N123" s="378"/>
      <c r="O123" s="378"/>
      <c r="P123" s="378"/>
      <c r="Q123" s="378"/>
    </row>
    <row r="124" spans="3:17">
      <c r="C124" s="378"/>
      <c r="D124" s="378"/>
      <c r="E124" s="378"/>
      <c r="F124" s="378"/>
      <c r="G124" s="378"/>
      <c r="H124" s="378"/>
      <c r="I124" s="378"/>
      <c r="J124" s="378"/>
      <c r="K124" s="378"/>
      <c r="L124" s="378"/>
      <c r="M124" s="378"/>
      <c r="N124" s="378"/>
      <c r="O124" s="378"/>
      <c r="P124" s="378"/>
      <c r="Q124" s="378"/>
    </row>
    <row r="125" spans="3:17">
      <c r="C125" s="378"/>
      <c r="D125" s="378"/>
      <c r="E125" s="378"/>
      <c r="F125" s="378"/>
      <c r="G125" s="378"/>
      <c r="H125" s="378"/>
      <c r="I125" s="378"/>
      <c r="J125" s="378"/>
      <c r="K125" s="378"/>
      <c r="L125" s="378"/>
      <c r="M125" s="378"/>
      <c r="N125" s="378"/>
      <c r="O125" s="378"/>
      <c r="P125" s="378"/>
      <c r="Q125" s="378"/>
    </row>
    <row r="126" spans="3:17">
      <c r="C126" s="378"/>
      <c r="D126" s="378"/>
      <c r="E126" s="378"/>
      <c r="F126" s="378"/>
      <c r="G126" s="378"/>
      <c r="H126" s="378"/>
      <c r="I126" s="378"/>
      <c r="J126" s="378"/>
      <c r="K126" s="378"/>
      <c r="L126" s="378"/>
      <c r="M126" s="378"/>
      <c r="N126" s="378"/>
      <c r="O126" s="378"/>
      <c r="P126" s="378"/>
      <c r="Q126" s="378"/>
    </row>
    <row r="127" spans="3:17">
      <c r="C127" s="378"/>
      <c r="D127" s="378"/>
      <c r="E127" s="378"/>
      <c r="F127" s="378"/>
      <c r="G127" s="378"/>
      <c r="H127" s="378"/>
      <c r="I127" s="378"/>
      <c r="J127" s="378"/>
      <c r="K127" s="378"/>
      <c r="L127" s="378"/>
      <c r="M127" s="378"/>
      <c r="N127" s="378"/>
      <c r="O127" s="378"/>
      <c r="P127" s="378"/>
      <c r="Q127" s="378"/>
    </row>
    <row r="128" spans="3:17">
      <c r="C128" s="378"/>
      <c r="D128" s="378"/>
      <c r="E128" s="378"/>
      <c r="F128" s="378"/>
      <c r="G128" s="378"/>
      <c r="H128" s="378"/>
      <c r="I128" s="378"/>
      <c r="J128" s="378"/>
      <c r="K128" s="378"/>
      <c r="L128" s="378"/>
      <c r="M128" s="378"/>
      <c r="N128" s="378"/>
      <c r="O128" s="378"/>
      <c r="P128" s="378"/>
      <c r="Q128" s="378"/>
    </row>
    <row r="129" spans="3:17">
      <c r="C129" s="378"/>
      <c r="D129" s="378"/>
      <c r="E129" s="378"/>
      <c r="F129" s="378"/>
      <c r="G129" s="378"/>
      <c r="H129" s="378"/>
      <c r="I129" s="378"/>
      <c r="J129" s="378"/>
      <c r="K129" s="378"/>
      <c r="L129" s="378"/>
      <c r="M129" s="378"/>
      <c r="N129" s="378"/>
      <c r="O129" s="378"/>
      <c r="P129" s="378"/>
      <c r="Q129" s="378"/>
    </row>
    <row r="130" spans="3:17">
      <c r="C130" s="378"/>
      <c r="D130" s="378"/>
      <c r="E130" s="378"/>
      <c r="F130" s="378"/>
      <c r="G130" s="378"/>
      <c r="H130" s="378"/>
      <c r="I130" s="378"/>
      <c r="J130" s="378"/>
      <c r="K130" s="378"/>
      <c r="L130" s="378"/>
      <c r="M130" s="378"/>
      <c r="N130" s="378"/>
      <c r="O130" s="378"/>
      <c r="P130" s="378"/>
      <c r="Q130" s="378"/>
    </row>
    <row r="131" spans="3:17">
      <c r="C131" s="378"/>
      <c r="D131" s="378"/>
      <c r="E131" s="378"/>
      <c r="F131" s="378"/>
      <c r="G131" s="378"/>
      <c r="H131" s="378"/>
      <c r="I131" s="378"/>
      <c r="J131" s="378"/>
      <c r="K131" s="378"/>
      <c r="L131" s="378"/>
      <c r="M131" s="378"/>
      <c r="N131" s="378"/>
      <c r="O131" s="378"/>
      <c r="P131" s="378"/>
      <c r="Q131" s="378"/>
    </row>
    <row r="132" spans="3:17">
      <c r="C132" s="378"/>
      <c r="D132" s="378"/>
      <c r="E132" s="378"/>
      <c r="F132" s="378"/>
      <c r="G132" s="378"/>
      <c r="H132" s="378"/>
      <c r="I132" s="378"/>
      <c r="J132" s="378"/>
      <c r="K132" s="378"/>
      <c r="L132" s="378"/>
      <c r="M132" s="378"/>
      <c r="N132" s="378"/>
      <c r="O132" s="378"/>
      <c r="P132" s="378"/>
      <c r="Q132" s="378"/>
    </row>
    <row r="133" spans="3:17">
      <c r="C133" s="378"/>
      <c r="D133" s="378"/>
      <c r="E133" s="378"/>
      <c r="F133" s="378"/>
      <c r="G133" s="378"/>
      <c r="H133" s="378"/>
      <c r="I133" s="378"/>
      <c r="J133" s="378"/>
      <c r="K133" s="378"/>
      <c r="L133" s="378"/>
      <c r="M133" s="378"/>
      <c r="N133" s="378"/>
      <c r="O133" s="378"/>
      <c r="P133" s="378"/>
      <c r="Q133" s="378"/>
    </row>
    <row r="134" spans="3:17">
      <c r="C134" s="378"/>
      <c r="D134" s="378"/>
      <c r="E134" s="378"/>
      <c r="F134" s="378"/>
      <c r="G134" s="378"/>
      <c r="H134" s="378"/>
      <c r="I134" s="378"/>
      <c r="J134" s="378"/>
      <c r="K134" s="378"/>
      <c r="L134" s="378"/>
      <c r="M134" s="378"/>
      <c r="N134" s="378"/>
      <c r="O134" s="378"/>
      <c r="P134" s="378"/>
      <c r="Q134" s="378"/>
    </row>
    <row r="135" spans="3:17">
      <c r="C135" s="378"/>
      <c r="D135" s="378"/>
      <c r="E135" s="378"/>
      <c r="F135" s="378"/>
      <c r="G135" s="378"/>
      <c r="H135" s="378"/>
      <c r="I135" s="378"/>
      <c r="J135" s="378"/>
      <c r="K135" s="378"/>
      <c r="L135" s="378"/>
      <c r="M135" s="378"/>
      <c r="N135" s="378"/>
      <c r="O135" s="378"/>
      <c r="P135" s="378"/>
      <c r="Q135" s="378"/>
    </row>
    <row r="136" spans="3:17">
      <c r="C136" s="378"/>
      <c r="D136" s="378"/>
      <c r="E136" s="378"/>
      <c r="F136" s="378"/>
      <c r="G136" s="378"/>
      <c r="H136" s="378"/>
      <c r="I136" s="378"/>
      <c r="J136" s="378"/>
      <c r="K136" s="378"/>
      <c r="L136" s="378"/>
      <c r="M136" s="378"/>
      <c r="N136" s="378"/>
      <c r="O136" s="378"/>
      <c r="P136" s="378"/>
      <c r="Q136" s="378"/>
    </row>
    <row r="137" spans="3:17">
      <c r="C137" s="378"/>
      <c r="D137" s="378"/>
      <c r="E137" s="378"/>
      <c r="F137" s="378"/>
      <c r="G137" s="378"/>
      <c r="H137" s="378"/>
      <c r="I137" s="378"/>
      <c r="J137" s="378"/>
      <c r="K137" s="378"/>
      <c r="L137" s="378"/>
      <c r="M137" s="378"/>
      <c r="N137" s="378"/>
      <c r="O137" s="378"/>
      <c r="P137" s="378"/>
      <c r="Q137" s="378"/>
    </row>
    <row r="138" spans="3:17">
      <c r="C138" s="378"/>
      <c r="D138" s="378"/>
      <c r="E138" s="378"/>
      <c r="F138" s="378"/>
      <c r="G138" s="378"/>
      <c r="H138" s="378"/>
      <c r="I138" s="378"/>
      <c r="J138" s="378"/>
      <c r="K138" s="378"/>
      <c r="L138" s="378"/>
      <c r="M138" s="378"/>
      <c r="N138" s="378"/>
      <c r="O138" s="378"/>
      <c r="P138" s="378"/>
      <c r="Q138" s="378"/>
    </row>
    <row r="139" spans="3:17">
      <c r="C139" s="378"/>
      <c r="D139" s="378"/>
      <c r="E139" s="378"/>
      <c r="F139" s="378"/>
      <c r="G139" s="378"/>
      <c r="H139" s="378"/>
      <c r="I139" s="378"/>
      <c r="J139" s="378"/>
      <c r="K139" s="378"/>
      <c r="L139" s="378"/>
      <c r="M139" s="378"/>
      <c r="N139" s="378"/>
      <c r="O139" s="378"/>
      <c r="P139" s="378"/>
      <c r="Q139" s="378"/>
    </row>
    <row r="140" spans="3:17">
      <c r="C140" s="378"/>
      <c r="D140" s="378"/>
      <c r="E140" s="378"/>
      <c r="F140" s="378"/>
      <c r="G140" s="378"/>
      <c r="H140" s="378"/>
      <c r="I140" s="378"/>
      <c r="J140" s="378"/>
      <c r="K140" s="378"/>
      <c r="L140" s="378"/>
      <c r="M140" s="378"/>
      <c r="N140" s="378"/>
      <c r="O140" s="378"/>
      <c r="P140" s="378"/>
      <c r="Q140" s="378"/>
    </row>
    <row r="141" spans="3:17">
      <c r="C141" s="378"/>
      <c r="D141" s="378"/>
      <c r="E141" s="378"/>
      <c r="F141" s="378"/>
      <c r="G141" s="378"/>
      <c r="H141" s="378"/>
      <c r="I141" s="378"/>
      <c r="J141" s="378"/>
      <c r="K141" s="378"/>
      <c r="L141" s="378"/>
      <c r="M141" s="378"/>
      <c r="N141" s="378"/>
      <c r="O141" s="378"/>
      <c r="P141" s="378"/>
      <c r="Q141" s="378"/>
    </row>
    <row r="142" spans="3:17">
      <c r="C142" s="378"/>
      <c r="D142" s="378"/>
      <c r="E142" s="378"/>
      <c r="F142" s="378"/>
      <c r="G142" s="378"/>
      <c r="H142" s="378"/>
      <c r="I142" s="378"/>
      <c r="J142" s="378"/>
      <c r="K142" s="378"/>
      <c r="L142" s="378"/>
      <c r="M142" s="378"/>
      <c r="N142" s="378"/>
      <c r="O142" s="378"/>
      <c r="P142" s="378"/>
      <c r="Q142" s="378"/>
    </row>
    <row r="143" spans="3:17">
      <c r="C143" s="378"/>
      <c r="D143" s="378"/>
      <c r="E143" s="378"/>
      <c r="F143" s="378"/>
      <c r="G143" s="378"/>
      <c r="H143" s="378"/>
      <c r="I143" s="378"/>
      <c r="J143" s="378"/>
      <c r="K143" s="378"/>
      <c r="L143" s="378"/>
      <c r="M143" s="378"/>
      <c r="N143" s="378"/>
      <c r="O143" s="378"/>
      <c r="P143" s="378"/>
      <c r="Q143" s="378"/>
    </row>
    <row r="144" spans="3:17">
      <c r="C144" s="378"/>
      <c r="D144" s="378"/>
      <c r="E144" s="378"/>
      <c r="F144" s="378"/>
      <c r="G144" s="378"/>
      <c r="H144" s="378"/>
      <c r="I144" s="378"/>
      <c r="J144" s="378"/>
      <c r="K144" s="378"/>
      <c r="L144" s="378"/>
      <c r="M144" s="378"/>
      <c r="N144" s="378"/>
      <c r="O144" s="378"/>
      <c r="P144" s="378"/>
      <c r="Q144" s="378"/>
    </row>
    <row r="145" spans="3:17">
      <c r="C145" s="378"/>
      <c r="D145" s="378"/>
      <c r="E145" s="378"/>
      <c r="F145" s="378"/>
      <c r="G145" s="378"/>
      <c r="H145" s="378"/>
      <c r="I145" s="378"/>
      <c r="J145" s="378"/>
      <c r="K145" s="378"/>
      <c r="L145" s="378"/>
      <c r="M145" s="378"/>
      <c r="N145" s="378"/>
      <c r="O145" s="378"/>
      <c r="P145" s="378"/>
      <c r="Q145" s="378"/>
    </row>
    <row r="146" spans="3:17">
      <c r="C146" s="378"/>
      <c r="D146" s="378"/>
      <c r="E146" s="378"/>
      <c r="F146" s="378"/>
      <c r="G146" s="378"/>
      <c r="H146" s="378"/>
      <c r="I146" s="378"/>
      <c r="J146" s="378"/>
      <c r="K146" s="378"/>
      <c r="L146" s="378"/>
      <c r="M146" s="378"/>
      <c r="N146" s="378"/>
      <c r="O146" s="378"/>
      <c r="P146" s="378"/>
      <c r="Q146" s="378"/>
    </row>
    <row r="147" spans="3:17">
      <c r="C147" s="378"/>
      <c r="D147" s="378"/>
      <c r="E147" s="378"/>
      <c r="F147" s="378"/>
      <c r="G147" s="378"/>
      <c r="H147" s="378"/>
      <c r="I147" s="378"/>
      <c r="J147" s="378"/>
      <c r="K147" s="378"/>
      <c r="L147" s="378"/>
      <c r="M147" s="378"/>
      <c r="N147" s="378"/>
      <c r="O147" s="378"/>
      <c r="P147" s="378"/>
      <c r="Q147" s="378"/>
    </row>
    <row r="148" spans="3:17">
      <c r="C148" s="378"/>
      <c r="D148" s="378"/>
      <c r="E148" s="378"/>
      <c r="F148" s="378"/>
      <c r="G148" s="378"/>
      <c r="H148" s="378"/>
      <c r="I148" s="378"/>
      <c r="J148" s="378"/>
      <c r="K148" s="378"/>
      <c r="L148" s="378"/>
      <c r="M148" s="378"/>
      <c r="N148" s="378"/>
      <c r="O148" s="378"/>
      <c r="P148" s="378"/>
      <c r="Q148" s="378"/>
    </row>
    <row r="149" spans="3:17">
      <c r="C149" s="378"/>
      <c r="D149" s="378"/>
      <c r="E149" s="378"/>
      <c r="F149" s="378"/>
      <c r="G149" s="378"/>
      <c r="H149" s="378"/>
      <c r="I149" s="378"/>
      <c r="J149" s="378"/>
      <c r="K149" s="378"/>
      <c r="L149" s="378"/>
      <c r="M149" s="378"/>
      <c r="N149" s="378"/>
      <c r="O149" s="378"/>
      <c r="P149" s="378"/>
      <c r="Q149" s="378"/>
    </row>
    <row r="150" spans="3:17">
      <c r="C150" s="378"/>
      <c r="D150" s="378"/>
      <c r="E150" s="378"/>
      <c r="F150" s="378"/>
      <c r="G150" s="378"/>
      <c r="H150" s="378"/>
      <c r="I150" s="378"/>
      <c r="J150" s="378"/>
      <c r="K150" s="378"/>
      <c r="L150" s="378"/>
      <c r="M150" s="378"/>
      <c r="N150" s="378"/>
      <c r="O150" s="378"/>
      <c r="P150" s="378"/>
      <c r="Q150" s="378"/>
    </row>
    <row r="151" spans="3:17">
      <c r="C151" s="378"/>
      <c r="D151" s="378"/>
      <c r="E151" s="378"/>
      <c r="F151" s="378"/>
      <c r="G151" s="378"/>
      <c r="H151" s="378"/>
      <c r="I151" s="378"/>
      <c r="J151" s="378"/>
      <c r="K151" s="378"/>
      <c r="L151" s="378"/>
      <c r="M151" s="378"/>
      <c r="N151" s="378"/>
      <c r="O151" s="378"/>
      <c r="P151" s="378"/>
      <c r="Q151" s="378"/>
    </row>
    <row r="152" spans="3:17">
      <c r="C152" s="378"/>
      <c r="D152" s="378"/>
      <c r="E152" s="378"/>
      <c r="F152" s="378"/>
      <c r="G152" s="378"/>
      <c r="H152" s="378"/>
      <c r="I152" s="378"/>
      <c r="J152" s="378"/>
      <c r="K152" s="378"/>
      <c r="L152" s="378"/>
      <c r="M152" s="378"/>
      <c r="N152" s="378"/>
      <c r="O152" s="378"/>
      <c r="P152" s="378"/>
      <c r="Q152" s="378"/>
    </row>
    <row r="153" spans="3:17">
      <c r="C153" s="378"/>
      <c r="D153" s="378"/>
      <c r="E153" s="378"/>
      <c r="F153" s="378"/>
      <c r="G153" s="378"/>
      <c r="H153" s="378"/>
      <c r="I153" s="378"/>
      <c r="J153" s="378"/>
      <c r="K153" s="378"/>
      <c r="L153" s="378"/>
      <c r="M153" s="378"/>
      <c r="N153" s="378"/>
      <c r="O153" s="378"/>
      <c r="P153" s="378"/>
      <c r="Q153" s="378"/>
    </row>
    <row r="154" spans="3:17">
      <c r="C154" s="378"/>
      <c r="D154" s="378"/>
      <c r="E154" s="378"/>
      <c r="F154" s="378"/>
      <c r="G154" s="378"/>
      <c r="H154" s="378"/>
      <c r="I154" s="378"/>
      <c r="J154" s="378"/>
      <c r="K154" s="378"/>
      <c r="L154" s="378"/>
      <c r="M154" s="378"/>
      <c r="N154" s="378"/>
      <c r="O154" s="378"/>
      <c r="P154" s="378"/>
      <c r="Q154" s="378"/>
    </row>
    <row r="155" spans="3:17">
      <c r="C155" s="378"/>
      <c r="D155" s="378"/>
      <c r="E155" s="378"/>
      <c r="F155" s="378"/>
      <c r="G155" s="378"/>
      <c r="H155" s="378"/>
      <c r="I155" s="378"/>
      <c r="J155" s="378"/>
      <c r="K155" s="378"/>
      <c r="L155" s="378"/>
      <c r="M155" s="378"/>
      <c r="N155" s="378"/>
      <c r="O155" s="378"/>
      <c r="P155" s="378"/>
      <c r="Q155" s="378"/>
    </row>
    <row r="156" spans="3:17">
      <c r="C156" s="378"/>
      <c r="D156" s="378"/>
      <c r="E156" s="378"/>
      <c r="F156" s="378"/>
      <c r="G156" s="378"/>
      <c r="H156" s="378"/>
      <c r="I156" s="378"/>
      <c r="J156" s="378"/>
      <c r="K156" s="378"/>
      <c r="L156" s="378"/>
      <c r="M156" s="378"/>
      <c r="N156" s="378"/>
      <c r="O156" s="378"/>
      <c r="P156" s="378"/>
      <c r="Q156" s="378"/>
    </row>
    <row r="157" spans="3:17">
      <c r="C157" s="378"/>
      <c r="D157" s="378"/>
      <c r="E157" s="378"/>
      <c r="F157" s="378"/>
      <c r="G157" s="378"/>
      <c r="H157" s="378"/>
      <c r="I157" s="378"/>
      <c r="J157" s="378"/>
      <c r="K157" s="378"/>
      <c r="L157" s="378"/>
      <c r="M157" s="378"/>
      <c r="N157" s="378"/>
      <c r="O157" s="378"/>
      <c r="P157" s="378"/>
      <c r="Q157" s="378"/>
    </row>
    <row r="158" spans="3:17">
      <c r="C158" s="378"/>
      <c r="D158" s="378"/>
      <c r="E158" s="378"/>
      <c r="F158" s="378"/>
      <c r="G158" s="378"/>
      <c r="H158" s="378"/>
      <c r="I158" s="378"/>
      <c r="J158" s="378"/>
      <c r="K158" s="378"/>
      <c r="L158" s="378"/>
      <c r="M158" s="378"/>
      <c r="N158" s="378"/>
      <c r="O158" s="378"/>
      <c r="P158" s="378"/>
      <c r="Q158" s="378"/>
    </row>
    <row r="159" spans="3:17">
      <c r="C159" s="378"/>
      <c r="D159" s="378"/>
      <c r="E159" s="378"/>
      <c r="F159" s="378"/>
      <c r="G159" s="378"/>
      <c r="H159" s="378"/>
      <c r="I159" s="378"/>
      <c r="J159" s="378"/>
      <c r="K159" s="378"/>
      <c r="L159" s="378"/>
      <c r="M159" s="378"/>
      <c r="N159" s="378"/>
      <c r="O159" s="378"/>
      <c r="P159" s="378"/>
      <c r="Q159" s="378"/>
    </row>
    <row r="160" spans="3:17">
      <c r="C160" s="378"/>
      <c r="D160" s="378"/>
      <c r="E160" s="378"/>
      <c r="F160" s="378"/>
      <c r="G160" s="378"/>
      <c r="H160" s="378"/>
      <c r="I160" s="378"/>
      <c r="J160" s="378"/>
      <c r="K160" s="378"/>
      <c r="L160" s="378"/>
      <c r="M160" s="378"/>
      <c r="N160" s="378"/>
      <c r="O160" s="378"/>
      <c r="P160" s="378"/>
      <c r="Q160" s="378"/>
    </row>
    <row r="161" spans="3:17">
      <c r="C161" s="378"/>
      <c r="D161" s="378"/>
      <c r="E161" s="378"/>
      <c r="F161" s="378"/>
      <c r="G161" s="378"/>
      <c r="H161" s="378"/>
      <c r="I161" s="378"/>
      <c r="J161" s="378"/>
      <c r="K161" s="378"/>
      <c r="L161" s="378"/>
      <c r="M161" s="378"/>
      <c r="N161" s="378"/>
      <c r="O161" s="378"/>
      <c r="P161" s="378"/>
      <c r="Q161" s="378"/>
    </row>
    <row r="162" spans="3:17">
      <c r="C162" s="378"/>
      <c r="D162" s="378"/>
      <c r="E162" s="378"/>
      <c r="F162" s="378"/>
      <c r="G162" s="378"/>
      <c r="H162" s="378"/>
      <c r="I162" s="378"/>
      <c r="J162" s="378"/>
      <c r="K162" s="378"/>
      <c r="L162" s="378"/>
      <c r="M162" s="378"/>
      <c r="N162" s="378"/>
      <c r="O162" s="378"/>
      <c r="P162" s="378"/>
      <c r="Q162" s="378"/>
    </row>
    <row r="163" spans="3:17">
      <c r="C163" s="378"/>
      <c r="D163" s="378"/>
      <c r="E163" s="378"/>
      <c r="F163" s="378"/>
      <c r="G163" s="378"/>
      <c r="H163" s="378"/>
      <c r="I163" s="378"/>
      <c r="J163" s="378"/>
      <c r="K163" s="378"/>
      <c r="L163" s="378"/>
      <c r="M163" s="378"/>
      <c r="N163" s="378"/>
      <c r="O163" s="378"/>
      <c r="P163" s="378"/>
      <c r="Q163" s="378"/>
    </row>
    <row r="164" spans="3:17">
      <c r="C164" s="378"/>
      <c r="D164" s="378"/>
      <c r="E164" s="378"/>
      <c r="F164" s="378"/>
      <c r="G164" s="378"/>
      <c r="H164" s="378"/>
      <c r="I164" s="378"/>
      <c r="J164" s="378"/>
      <c r="K164" s="378"/>
      <c r="L164" s="378"/>
      <c r="M164" s="378"/>
      <c r="N164" s="378"/>
      <c r="O164" s="378"/>
      <c r="P164" s="378"/>
      <c r="Q164" s="378"/>
    </row>
    <row r="165" spans="3:17">
      <c r="C165" s="378"/>
      <c r="D165" s="378"/>
      <c r="E165" s="378"/>
      <c r="F165" s="378"/>
      <c r="G165" s="378"/>
      <c r="H165" s="378"/>
      <c r="I165" s="378"/>
      <c r="J165" s="378"/>
      <c r="K165" s="378"/>
      <c r="L165" s="378"/>
      <c r="M165" s="378"/>
      <c r="N165" s="378"/>
      <c r="O165" s="378"/>
      <c r="P165" s="378"/>
      <c r="Q165" s="378"/>
    </row>
    <row r="166" spans="3:17">
      <c r="C166" s="378"/>
      <c r="D166" s="378"/>
      <c r="E166" s="378"/>
      <c r="F166" s="378"/>
      <c r="G166" s="378"/>
      <c r="H166" s="378"/>
      <c r="I166" s="378"/>
      <c r="J166" s="378"/>
      <c r="K166" s="378"/>
      <c r="L166" s="378"/>
      <c r="M166" s="378"/>
      <c r="N166" s="378"/>
      <c r="O166" s="378"/>
      <c r="P166" s="378"/>
      <c r="Q166" s="378"/>
    </row>
    <row r="167" spans="3:17">
      <c r="C167" s="378"/>
      <c r="D167" s="378"/>
      <c r="E167" s="378"/>
      <c r="F167" s="378"/>
      <c r="G167" s="378"/>
      <c r="H167" s="378"/>
      <c r="I167" s="378"/>
      <c r="J167" s="378"/>
      <c r="K167" s="378"/>
      <c r="L167" s="378"/>
      <c r="M167" s="378"/>
      <c r="N167" s="378"/>
      <c r="O167" s="378"/>
      <c r="P167" s="378"/>
      <c r="Q167" s="378"/>
    </row>
    <row r="168" spans="3:17">
      <c r="C168" s="378"/>
      <c r="D168" s="378"/>
      <c r="E168" s="378"/>
      <c r="F168" s="378"/>
      <c r="G168" s="378"/>
      <c r="H168" s="378"/>
      <c r="I168" s="378"/>
      <c r="J168" s="378"/>
      <c r="K168" s="378"/>
      <c r="L168" s="378"/>
      <c r="M168" s="378"/>
      <c r="N168" s="378"/>
      <c r="O168" s="378"/>
      <c r="P168" s="378"/>
      <c r="Q168" s="378"/>
    </row>
    <row r="169" spans="3:17">
      <c r="C169" s="378"/>
      <c r="D169" s="378"/>
      <c r="E169" s="378"/>
      <c r="F169" s="378"/>
      <c r="G169" s="378"/>
      <c r="H169" s="378"/>
      <c r="I169" s="378"/>
      <c r="J169" s="378"/>
      <c r="K169" s="378"/>
      <c r="L169" s="378"/>
      <c r="M169" s="378"/>
      <c r="N169" s="378"/>
      <c r="O169" s="378"/>
      <c r="P169" s="378"/>
      <c r="Q169" s="378"/>
    </row>
    <row r="170" spans="3:17">
      <c r="C170" s="378"/>
      <c r="D170" s="378"/>
      <c r="E170" s="378"/>
      <c r="F170" s="378"/>
      <c r="G170" s="378"/>
      <c r="H170" s="378"/>
      <c r="I170" s="378"/>
      <c r="J170" s="378"/>
      <c r="K170" s="378"/>
      <c r="L170" s="378"/>
      <c r="M170" s="378"/>
      <c r="N170" s="378"/>
      <c r="O170" s="378"/>
      <c r="P170" s="378"/>
      <c r="Q170" s="378"/>
    </row>
    <row r="171" spans="3:17">
      <c r="C171" s="378"/>
      <c r="D171" s="378"/>
      <c r="E171" s="378"/>
      <c r="F171" s="378"/>
      <c r="G171" s="378"/>
      <c r="H171" s="378"/>
      <c r="I171" s="378"/>
      <c r="J171" s="378"/>
      <c r="K171" s="378"/>
      <c r="L171" s="378"/>
      <c r="M171" s="378"/>
      <c r="N171" s="378"/>
      <c r="O171" s="378"/>
      <c r="P171" s="378"/>
      <c r="Q171" s="378"/>
    </row>
    <row r="172" spans="3:17">
      <c r="C172" s="378"/>
      <c r="D172" s="378"/>
      <c r="E172" s="378"/>
      <c r="F172" s="378"/>
      <c r="G172" s="378"/>
      <c r="H172" s="378"/>
      <c r="I172" s="378"/>
      <c r="J172" s="378"/>
      <c r="K172" s="378"/>
      <c r="L172" s="378"/>
      <c r="M172" s="378"/>
      <c r="N172" s="378"/>
      <c r="O172" s="378"/>
      <c r="P172" s="378"/>
      <c r="Q172" s="378"/>
    </row>
    <row r="173" spans="3:17">
      <c r="C173" s="378"/>
      <c r="D173" s="378"/>
      <c r="E173" s="378"/>
      <c r="F173" s="378"/>
      <c r="G173" s="378"/>
      <c r="H173" s="378"/>
      <c r="I173" s="378"/>
      <c r="J173" s="378"/>
      <c r="K173" s="378"/>
      <c r="L173" s="378"/>
      <c r="M173" s="378"/>
      <c r="N173" s="378"/>
      <c r="O173" s="378"/>
      <c r="P173" s="378"/>
      <c r="Q173" s="378"/>
    </row>
    <row r="174" spans="3:17">
      <c r="C174" s="378"/>
      <c r="D174" s="378"/>
      <c r="E174" s="378"/>
      <c r="F174" s="378"/>
      <c r="G174" s="378"/>
      <c r="H174" s="378"/>
      <c r="I174" s="378"/>
      <c r="J174" s="378"/>
      <c r="K174" s="378"/>
      <c r="L174" s="378"/>
      <c r="M174" s="378"/>
      <c r="N174" s="378"/>
      <c r="O174" s="378"/>
      <c r="P174" s="378"/>
      <c r="Q174" s="378"/>
    </row>
    <row r="175" spans="3:17">
      <c r="C175" s="378"/>
      <c r="D175" s="378"/>
      <c r="E175" s="378"/>
      <c r="F175" s="378"/>
      <c r="G175" s="378"/>
      <c r="H175" s="378"/>
      <c r="I175" s="378"/>
      <c r="J175" s="378"/>
      <c r="K175" s="378"/>
      <c r="L175" s="378"/>
      <c r="M175" s="378"/>
      <c r="N175" s="378"/>
      <c r="O175" s="378"/>
      <c r="P175" s="378"/>
      <c r="Q175" s="378"/>
    </row>
    <row r="176" spans="3:17">
      <c r="C176" s="378"/>
      <c r="D176" s="378"/>
      <c r="E176" s="378"/>
      <c r="F176" s="378"/>
      <c r="G176" s="378"/>
      <c r="H176" s="378"/>
      <c r="I176" s="378"/>
      <c r="J176" s="378"/>
      <c r="K176" s="378"/>
      <c r="L176" s="378"/>
      <c r="M176" s="378"/>
      <c r="N176" s="378"/>
      <c r="O176" s="378"/>
      <c r="P176" s="378"/>
      <c r="Q176" s="378"/>
    </row>
    <row r="177" spans="3:17">
      <c r="C177" s="378"/>
      <c r="D177" s="378"/>
      <c r="E177" s="378"/>
      <c r="F177" s="378"/>
      <c r="G177" s="378"/>
      <c r="H177" s="378"/>
      <c r="I177" s="378"/>
      <c r="J177" s="378"/>
      <c r="K177" s="378"/>
      <c r="L177" s="378"/>
      <c r="M177" s="378"/>
      <c r="N177" s="378"/>
      <c r="O177" s="378"/>
      <c r="P177" s="378"/>
      <c r="Q177" s="378"/>
    </row>
    <row r="178" spans="3:17">
      <c r="C178" s="378"/>
      <c r="D178" s="378"/>
      <c r="E178" s="378"/>
      <c r="F178" s="378"/>
      <c r="G178" s="378"/>
      <c r="H178" s="378"/>
      <c r="I178" s="378"/>
      <c r="J178" s="378"/>
      <c r="K178" s="378"/>
      <c r="L178" s="378"/>
      <c r="M178" s="378"/>
      <c r="N178" s="378"/>
      <c r="O178" s="378"/>
      <c r="P178" s="378"/>
      <c r="Q178" s="378"/>
    </row>
    <row r="179" spans="3:17">
      <c r="C179" s="378"/>
      <c r="D179" s="378"/>
      <c r="E179" s="378"/>
      <c r="F179" s="378"/>
      <c r="G179" s="378"/>
      <c r="H179" s="378"/>
      <c r="I179" s="378"/>
      <c r="J179" s="378"/>
      <c r="K179" s="378"/>
      <c r="L179" s="378"/>
      <c r="M179" s="378"/>
      <c r="N179" s="378"/>
      <c r="O179" s="378"/>
      <c r="P179" s="378"/>
      <c r="Q179" s="378"/>
    </row>
    <row r="180" spans="3:17">
      <c r="C180" s="378"/>
      <c r="D180" s="378"/>
      <c r="E180" s="378"/>
      <c r="F180" s="378"/>
      <c r="G180" s="378"/>
      <c r="H180" s="378"/>
      <c r="I180" s="378"/>
      <c r="J180" s="378"/>
      <c r="K180" s="378"/>
      <c r="L180" s="378"/>
      <c r="M180" s="378"/>
      <c r="N180" s="378"/>
      <c r="O180" s="378"/>
      <c r="P180" s="378"/>
      <c r="Q180" s="378"/>
    </row>
    <row r="181" spans="3:17">
      <c r="C181" s="378"/>
      <c r="D181" s="378"/>
      <c r="E181" s="378"/>
      <c r="F181" s="378"/>
      <c r="G181" s="378"/>
      <c r="H181" s="378"/>
      <c r="I181" s="378"/>
      <c r="J181" s="378"/>
      <c r="K181" s="378"/>
      <c r="L181" s="378"/>
      <c r="M181" s="378"/>
      <c r="N181" s="378"/>
      <c r="O181" s="378"/>
      <c r="P181" s="378"/>
      <c r="Q181" s="378"/>
    </row>
    <row r="182" spans="3:17">
      <c r="C182" s="378"/>
      <c r="D182" s="378"/>
      <c r="E182" s="378"/>
      <c r="F182" s="378"/>
      <c r="G182" s="378"/>
      <c r="H182" s="378"/>
      <c r="I182" s="378"/>
      <c r="J182" s="378"/>
      <c r="K182" s="378"/>
      <c r="L182" s="378"/>
      <c r="M182" s="378"/>
      <c r="N182" s="378"/>
      <c r="O182" s="378"/>
      <c r="P182" s="378"/>
      <c r="Q182" s="378"/>
    </row>
    <row r="183" spans="3:17">
      <c r="C183" s="378"/>
      <c r="D183" s="378"/>
      <c r="E183" s="378"/>
      <c r="F183" s="378"/>
      <c r="G183" s="378"/>
      <c r="H183" s="378"/>
      <c r="I183" s="378"/>
      <c r="J183" s="378"/>
      <c r="K183" s="378"/>
      <c r="L183" s="378"/>
      <c r="M183" s="378"/>
      <c r="N183" s="378"/>
      <c r="O183" s="378"/>
      <c r="P183" s="378"/>
      <c r="Q183" s="378"/>
    </row>
    <row r="184" spans="3:17">
      <c r="C184" s="378"/>
      <c r="D184" s="378"/>
      <c r="E184" s="378"/>
      <c r="F184" s="378"/>
      <c r="G184" s="378"/>
      <c r="H184" s="378"/>
      <c r="I184" s="378"/>
      <c r="J184" s="378"/>
      <c r="K184" s="378"/>
      <c r="L184" s="378"/>
      <c r="M184" s="378"/>
      <c r="N184" s="378"/>
      <c r="O184" s="378"/>
      <c r="P184" s="378"/>
      <c r="Q184" s="378"/>
    </row>
    <row r="185" spans="3:17">
      <c r="C185" s="378"/>
      <c r="D185" s="378"/>
      <c r="E185" s="378"/>
      <c r="F185" s="378"/>
      <c r="G185" s="378"/>
      <c r="H185" s="378"/>
      <c r="I185" s="378"/>
      <c r="J185" s="378"/>
      <c r="K185" s="378"/>
      <c r="L185" s="378"/>
      <c r="M185" s="378"/>
      <c r="N185" s="378"/>
      <c r="O185" s="378"/>
      <c r="P185" s="378"/>
      <c r="Q185" s="378"/>
    </row>
    <row r="186" spans="3:17">
      <c r="C186" s="378"/>
      <c r="D186" s="378"/>
      <c r="E186" s="378"/>
      <c r="F186" s="378"/>
      <c r="G186" s="378"/>
      <c r="H186" s="378"/>
      <c r="I186" s="378"/>
      <c r="J186" s="378"/>
      <c r="K186" s="378"/>
      <c r="L186" s="378"/>
      <c r="M186" s="378"/>
      <c r="N186" s="378"/>
      <c r="O186" s="378"/>
      <c r="P186" s="378"/>
      <c r="Q186" s="378"/>
    </row>
    <row r="187" spans="3:17">
      <c r="C187" s="378"/>
      <c r="D187" s="378"/>
      <c r="E187" s="378"/>
      <c r="F187" s="378"/>
      <c r="G187" s="378"/>
      <c r="H187" s="378"/>
      <c r="I187" s="378"/>
      <c r="J187" s="378"/>
      <c r="K187" s="378"/>
      <c r="L187" s="378"/>
      <c r="M187" s="378"/>
      <c r="N187" s="378"/>
      <c r="O187" s="378"/>
      <c r="P187" s="378"/>
      <c r="Q187" s="378"/>
    </row>
    <row r="188" spans="3:17">
      <c r="C188" s="378"/>
      <c r="D188" s="378"/>
      <c r="E188" s="378"/>
      <c r="F188" s="378"/>
      <c r="G188" s="378"/>
      <c r="H188" s="378"/>
      <c r="I188" s="378"/>
      <c r="J188" s="378"/>
      <c r="K188" s="378"/>
      <c r="L188" s="378"/>
      <c r="M188" s="378"/>
      <c r="N188" s="378"/>
      <c r="O188" s="378"/>
      <c r="P188" s="378"/>
      <c r="Q188" s="378"/>
    </row>
    <row r="189" spans="3:17">
      <c r="C189" s="378"/>
      <c r="D189" s="378"/>
      <c r="E189" s="378"/>
      <c r="F189" s="378"/>
      <c r="G189" s="378"/>
      <c r="H189" s="378"/>
      <c r="I189" s="378"/>
      <c r="J189" s="378"/>
      <c r="K189" s="378"/>
      <c r="L189" s="378"/>
      <c r="M189" s="378"/>
      <c r="N189" s="378"/>
      <c r="O189" s="378"/>
      <c r="P189" s="378"/>
      <c r="Q189" s="378"/>
    </row>
    <row r="190" spans="3:17">
      <c r="C190" s="378"/>
      <c r="D190" s="378"/>
      <c r="E190" s="378"/>
      <c r="F190" s="378"/>
      <c r="G190" s="378"/>
      <c r="H190" s="378"/>
      <c r="I190" s="378"/>
      <c r="J190" s="378"/>
      <c r="K190" s="378"/>
      <c r="L190" s="378"/>
      <c r="M190" s="378"/>
      <c r="N190" s="378"/>
      <c r="O190" s="378"/>
      <c r="P190" s="378"/>
      <c r="Q190" s="378"/>
    </row>
    <row r="191" spans="3:17">
      <c r="C191" s="378"/>
      <c r="D191" s="378"/>
      <c r="E191" s="378"/>
      <c r="F191" s="378"/>
      <c r="G191" s="378"/>
      <c r="H191" s="378"/>
      <c r="I191" s="378"/>
      <c r="J191" s="378"/>
      <c r="K191" s="378"/>
      <c r="L191" s="378"/>
      <c r="M191" s="378"/>
      <c r="N191" s="378"/>
      <c r="O191" s="378"/>
      <c r="P191" s="378"/>
      <c r="Q191" s="378"/>
    </row>
    <row r="192" spans="3:17">
      <c r="C192" s="378"/>
      <c r="D192" s="378"/>
      <c r="E192" s="378"/>
      <c r="F192" s="378"/>
      <c r="G192" s="378"/>
      <c r="H192" s="378"/>
      <c r="I192" s="378"/>
      <c r="J192" s="378"/>
      <c r="K192" s="378"/>
      <c r="L192" s="378"/>
      <c r="M192" s="378"/>
      <c r="N192" s="378"/>
      <c r="O192" s="378"/>
      <c r="P192" s="378"/>
      <c r="Q192" s="378"/>
    </row>
    <row r="193" spans="3:17">
      <c r="C193" s="378"/>
      <c r="D193" s="378"/>
      <c r="E193" s="378"/>
      <c r="F193" s="378"/>
      <c r="G193" s="378"/>
      <c r="H193" s="378"/>
      <c r="I193" s="378"/>
      <c r="J193" s="378"/>
      <c r="K193" s="378"/>
      <c r="L193" s="378"/>
      <c r="M193" s="378"/>
      <c r="N193" s="378"/>
      <c r="O193" s="378"/>
      <c r="P193" s="378"/>
      <c r="Q193" s="378"/>
    </row>
    <row r="194" spans="3:17">
      <c r="C194" s="378"/>
      <c r="D194" s="378"/>
      <c r="E194" s="378"/>
      <c r="F194" s="378"/>
      <c r="G194" s="378"/>
      <c r="H194" s="378"/>
      <c r="I194" s="378"/>
      <c r="J194" s="378"/>
      <c r="K194" s="378"/>
      <c r="L194" s="378"/>
      <c r="M194" s="378"/>
      <c r="N194" s="378"/>
      <c r="O194" s="378"/>
      <c r="P194" s="378"/>
      <c r="Q194" s="378"/>
    </row>
    <row r="195" spans="3:17">
      <c r="C195" s="378"/>
      <c r="D195" s="378"/>
      <c r="E195" s="378"/>
      <c r="F195" s="378"/>
      <c r="G195" s="378"/>
      <c r="H195" s="378"/>
      <c r="I195" s="378"/>
      <c r="J195" s="378"/>
      <c r="K195" s="378"/>
      <c r="L195" s="378"/>
      <c r="M195" s="378"/>
      <c r="N195" s="378"/>
      <c r="O195" s="378"/>
      <c r="P195" s="378"/>
      <c r="Q195" s="378"/>
    </row>
    <row r="196" spans="3:17">
      <c r="C196" s="378"/>
      <c r="D196" s="378"/>
      <c r="E196" s="378"/>
      <c r="F196" s="378"/>
      <c r="G196" s="378"/>
      <c r="H196" s="378"/>
      <c r="I196" s="378"/>
      <c r="J196" s="378"/>
      <c r="K196" s="378"/>
      <c r="L196" s="378"/>
      <c r="M196" s="378"/>
      <c r="N196" s="378"/>
      <c r="O196" s="378"/>
      <c r="P196" s="378"/>
      <c r="Q196" s="378"/>
    </row>
    <row r="197" spans="3:17">
      <c r="C197" s="378"/>
      <c r="D197" s="378"/>
      <c r="E197" s="378"/>
      <c r="F197" s="378"/>
      <c r="G197" s="378"/>
      <c r="H197" s="378"/>
      <c r="I197" s="378"/>
      <c r="J197" s="378"/>
      <c r="K197" s="378"/>
      <c r="L197" s="378"/>
      <c r="M197" s="378"/>
      <c r="N197" s="378"/>
      <c r="O197" s="378"/>
      <c r="P197" s="378"/>
      <c r="Q197" s="378"/>
    </row>
    <row r="198" spans="3:17">
      <c r="C198" s="378"/>
      <c r="D198" s="378"/>
      <c r="E198" s="378"/>
      <c r="F198" s="378"/>
      <c r="G198" s="378"/>
      <c r="H198" s="378"/>
      <c r="I198" s="378"/>
      <c r="J198" s="378"/>
      <c r="K198" s="378"/>
      <c r="L198" s="378"/>
      <c r="M198" s="378"/>
      <c r="N198" s="378"/>
      <c r="O198" s="378"/>
      <c r="P198" s="378"/>
      <c r="Q198" s="378"/>
    </row>
    <row r="199" spans="3:17">
      <c r="C199" s="378"/>
      <c r="D199" s="378"/>
      <c r="E199" s="378"/>
      <c r="F199" s="378"/>
      <c r="G199" s="378"/>
      <c r="H199" s="378"/>
      <c r="I199" s="378"/>
      <c r="J199" s="378"/>
      <c r="K199" s="378"/>
      <c r="L199" s="378"/>
      <c r="M199" s="378"/>
      <c r="N199" s="378"/>
      <c r="O199" s="378"/>
      <c r="P199" s="378"/>
      <c r="Q199" s="378"/>
    </row>
    <row r="200" spans="3:17">
      <c r="C200" s="378"/>
      <c r="D200" s="378"/>
      <c r="E200" s="378"/>
      <c r="F200" s="378"/>
      <c r="G200" s="378"/>
      <c r="H200" s="378"/>
      <c r="I200" s="378"/>
      <c r="J200" s="378"/>
      <c r="K200" s="378"/>
      <c r="L200" s="378"/>
      <c r="M200" s="378"/>
      <c r="N200" s="378"/>
      <c r="O200" s="378"/>
      <c r="P200" s="378"/>
      <c r="Q200" s="378"/>
    </row>
    <row r="201" spans="3:17">
      <c r="C201" s="378"/>
      <c r="D201" s="378"/>
      <c r="E201" s="378"/>
      <c r="F201" s="378"/>
      <c r="G201" s="378"/>
      <c r="H201" s="378"/>
      <c r="I201" s="378"/>
      <c r="J201" s="378"/>
      <c r="K201" s="378"/>
      <c r="L201" s="378"/>
      <c r="M201" s="378"/>
      <c r="N201" s="378"/>
      <c r="O201" s="378"/>
      <c r="P201" s="378"/>
      <c r="Q201" s="378"/>
    </row>
    <row r="202" spans="3:17">
      <c r="C202" s="378"/>
      <c r="D202" s="378"/>
      <c r="E202" s="378"/>
      <c r="F202" s="378"/>
      <c r="G202" s="378"/>
      <c r="H202" s="378"/>
      <c r="I202" s="378"/>
      <c r="J202" s="378"/>
      <c r="K202" s="378"/>
      <c r="L202" s="378"/>
      <c r="M202" s="378"/>
      <c r="N202" s="378"/>
      <c r="O202" s="378"/>
      <c r="P202" s="378"/>
      <c r="Q202" s="378"/>
    </row>
    <row r="203" spans="3:17">
      <c r="C203" s="378"/>
      <c r="D203" s="378"/>
      <c r="E203" s="378"/>
      <c r="F203" s="378"/>
      <c r="G203" s="378"/>
      <c r="H203" s="378"/>
      <c r="I203" s="378"/>
      <c r="J203" s="378"/>
      <c r="K203" s="378"/>
      <c r="L203" s="378"/>
      <c r="M203" s="378"/>
      <c r="N203" s="378"/>
      <c r="O203" s="378"/>
      <c r="P203" s="378"/>
      <c r="Q203" s="378"/>
    </row>
    <row r="204" spans="3:17">
      <c r="C204" s="378"/>
      <c r="D204" s="378"/>
      <c r="E204" s="378"/>
      <c r="F204" s="378"/>
      <c r="G204" s="378"/>
      <c r="H204" s="378"/>
      <c r="I204" s="378"/>
      <c r="J204" s="378"/>
      <c r="K204" s="378"/>
      <c r="L204" s="378"/>
      <c r="M204" s="378"/>
      <c r="N204" s="378"/>
      <c r="O204" s="378"/>
      <c r="P204" s="378"/>
      <c r="Q204" s="378"/>
    </row>
    <row r="205" spans="3:17">
      <c r="C205" s="378"/>
      <c r="D205" s="378"/>
      <c r="E205" s="378"/>
      <c r="F205" s="378"/>
      <c r="G205" s="378"/>
      <c r="H205" s="378"/>
      <c r="I205" s="378"/>
      <c r="J205" s="378"/>
      <c r="K205" s="378"/>
      <c r="L205" s="378"/>
      <c r="M205" s="378"/>
      <c r="N205" s="378"/>
      <c r="O205" s="378"/>
      <c r="P205" s="378"/>
      <c r="Q205" s="378"/>
    </row>
    <row r="206" spans="3:17">
      <c r="C206" s="378"/>
      <c r="D206" s="378"/>
      <c r="E206" s="378"/>
      <c r="F206" s="378"/>
      <c r="G206" s="378"/>
      <c r="H206" s="378"/>
      <c r="I206" s="378"/>
      <c r="J206" s="378"/>
      <c r="K206" s="378"/>
      <c r="L206" s="378"/>
      <c r="M206" s="378"/>
      <c r="N206" s="378"/>
      <c r="O206" s="378"/>
      <c r="P206" s="378"/>
      <c r="Q206" s="378"/>
    </row>
    <row r="207" spans="3:17">
      <c r="C207" s="378"/>
      <c r="D207" s="378"/>
      <c r="E207" s="378"/>
      <c r="F207" s="378"/>
      <c r="G207" s="378"/>
      <c r="H207" s="378"/>
      <c r="I207" s="378"/>
      <c r="J207" s="378"/>
      <c r="K207" s="378"/>
      <c r="L207" s="378"/>
      <c r="M207" s="378"/>
      <c r="N207" s="378"/>
      <c r="O207" s="378"/>
      <c r="P207" s="378"/>
      <c r="Q207" s="378"/>
    </row>
  </sheetData>
  <mergeCells count="26">
    <mergeCell ref="J7:L7"/>
    <mergeCell ref="O7:Q7"/>
    <mergeCell ref="A8:A9"/>
    <mergeCell ref="B8:B9"/>
    <mergeCell ref="C8:C9"/>
    <mergeCell ref="D8:D9"/>
    <mergeCell ref="A4:Q4"/>
    <mergeCell ref="A6:Q6"/>
    <mergeCell ref="A1:B1"/>
    <mergeCell ref="H1:L1"/>
    <mergeCell ref="A2:B2"/>
    <mergeCell ref="H2:L2"/>
    <mergeCell ref="M1:Q1"/>
    <mergeCell ref="M2:Q2"/>
    <mergeCell ref="Q8:Q9"/>
    <mergeCell ref="G8:G9"/>
    <mergeCell ref="H8:H9"/>
    <mergeCell ref="E8:E9"/>
    <mergeCell ref="F8:F9"/>
    <mergeCell ref="M8:M9"/>
    <mergeCell ref="N8:O8"/>
    <mergeCell ref="P8:P9"/>
    <mergeCell ref="K8:K9"/>
    <mergeCell ref="L8:L9"/>
    <mergeCell ref="I8:I9"/>
    <mergeCell ref="J8:J9"/>
  </mergeCells>
  <pageMargins left="0.7" right="0.45" top="0.75" bottom="0.75" header="0.3" footer="0.3"/>
  <pageSetup paperSize="9" scale="82" fitToHeight="1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M37"/>
  <sheetViews>
    <sheetView workbookViewId="0">
      <selection activeCell="I31" sqref="A1:I31"/>
    </sheetView>
  </sheetViews>
  <sheetFormatPr baseColWidth="10" defaultColWidth="9.1640625" defaultRowHeight="15"/>
  <cols>
    <col min="1" max="1" width="5.1640625" style="227" customWidth="1"/>
    <col min="2" max="2" width="21.1640625" style="227" bestFit="1" customWidth="1"/>
    <col min="3" max="3" width="13.33203125" style="227" customWidth="1"/>
    <col min="4" max="4" width="16.5" style="227" customWidth="1"/>
    <col min="5" max="5" width="14.33203125" style="227" customWidth="1"/>
    <col min="6" max="6" width="13.33203125" style="227" customWidth="1"/>
    <col min="7" max="7" width="15.83203125" style="227" customWidth="1"/>
    <col min="8" max="8" width="16.33203125" style="227" customWidth="1"/>
    <col min="9" max="9" width="16.6640625" style="227" customWidth="1"/>
    <col min="10" max="16384" width="9.1640625" style="227"/>
  </cols>
  <sheetData>
    <row r="1" spans="1:13" ht="16">
      <c r="A1" s="611" t="s">
        <v>378</v>
      </c>
      <c r="B1" s="611"/>
      <c r="C1" s="327"/>
      <c r="G1" s="669" t="s">
        <v>278</v>
      </c>
      <c r="H1" s="669"/>
      <c r="I1" s="669"/>
    </row>
    <row r="2" spans="1:13" ht="16">
      <c r="A2" s="618" t="s">
        <v>379</v>
      </c>
      <c r="B2" s="618"/>
      <c r="G2" s="633" t="s">
        <v>271</v>
      </c>
      <c r="H2" s="633"/>
      <c r="I2" s="633"/>
      <c r="J2" s="228"/>
      <c r="K2" s="228"/>
    </row>
    <row r="3" spans="1:13" s="229" customFormat="1" ht="10">
      <c r="A3" s="168"/>
      <c r="I3" s="230"/>
    </row>
    <row r="4" spans="1:13" ht="45" customHeight="1">
      <c r="A4" s="673" t="s">
        <v>489</v>
      </c>
      <c r="B4" s="673"/>
      <c r="C4" s="673"/>
      <c r="D4" s="673"/>
      <c r="E4" s="673"/>
      <c r="F4" s="673"/>
      <c r="G4" s="673"/>
      <c r="H4" s="673"/>
      <c r="I4" s="673"/>
    </row>
    <row r="5" spans="1:13" ht="16">
      <c r="A5" s="674" t="str">
        <f>+'37'!A6:Q6</f>
        <v>(Ban hành kèm theo NQ số : ….../NQ-HĐND ngày …. /12/2024 của HĐND thị xã Điện Bàn)</v>
      </c>
      <c r="B5" s="674"/>
      <c r="C5" s="674"/>
      <c r="D5" s="674"/>
      <c r="E5" s="674"/>
      <c r="F5" s="674"/>
      <c r="G5" s="674"/>
      <c r="H5" s="674"/>
      <c r="I5" s="674"/>
    </row>
    <row r="6" spans="1:13" s="232" customFormat="1" ht="8">
      <c r="A6" s="231"/>
      <c r="B6" s="231"/>
      <c r="C6" s="231"/>
      <c r="D6" s="231"/>
      <c r="E6" s="231"/>
      <c r="F6" s="231"/>
      <c r="G6" s="231"/>
      <c r="H6" s="231"/>
      <c r="I6" s="231"/>
    </row>
    <row r="7" spans="1:13" ht="16">
      <c r="A7" s="233"/>
      <c r="B7" s="233"/>
      <c r="C7" s="233"/>
      <c r="D7" s="233"/>
      <c r="E7" s="233"/>
      <c r="F7" s="233"/>
      <c r="G7" s="233"/>
      <c r="H7" s="675" t="s">
        <v>113</v>
      </c>
      <c r="I7" s="675"/>
    </row>
    <row r="8" spans="1:13" ht="15" customHeight="1">
      <c r="A8" s="672" t="s">
        <v>20</v>
      </c>
      <c r="B8" s="672" t="s">
        <v>122</v>
      </c>
      <c r="C8" s="672" t="s">
        <v>136</v>
      </c>
      <c r="D8" s="672" t="s">
        <v>267</v>
      </c>
      <c r="E8" s="672" t="s">
        <v>9</v>
      </c>
      <c r="F8" s="672"/>
      <c r="G8" s="672" t="s">
        <v>285</v>
      </c>
      <c r="H8" s="643" t="s">
        <v>286</v>
      </c>
      <c r="I8" s="672" t="s">
        <v>287</v>
      </c>
    </row>
    <row r="9" spans="1:13" ht="45">
      <c r="A9" s="672"/>
      <c r="B9" s="672"/>
      <c r="C9" s="672"/>
      <c r="D9" s="672"/>
      <c r="E9" s="234" t="s">
        <v>356</v>
      </c>
      <c r="F9" s="234" t="s">
        <v>355</v>
      </c>
      <c r="G9" s="672"/>
      <c r="H9" s="643"/>
      <c r="I9" s="672"/>
    </row>
    <row r="10" spans="1:13" ht="17">
      <c r="A10" s="208" t="s">
        <v>1</v>
      </c>
      <c r="B10" s="208" t="s">
        <v>2</v>
      </c>
      <c r="C10" s="208">
        <v>1</v>
      </c>
      <c r="D10" s="208" t="s">
        <v>137</v>
      </c>
      <c r="E10" s="208">
        <v>3</v>
      </c>
      <c r="F10" s="208">
        <v>4</v>
      </c>
      <c r="G10" s="208">
        <v>5</v>
      </c>
      <c r="H10" s="208">
        <v>6</v>
      </c>
      <c r="I10" s="208" t="s">
        <v>138</v>
      </c>
    </row>
    <row r="11" spans="1:13" ht="16">
      <c r="A11" s="238"/>
      <c r="B11" s="239" t="s">
        <v>347</v>
      </c>
      <c r="C11" s="240">
        <f>+SUM(C12:C31)</f>
        <v>34850</v>
      </c>
      <c r="D11" s="240">
        <f>+SUM(D12:D31)</f>
        <v>23155</v>
      </c>
      <c r="E11" s="240">
        <f t="shared" ref="E11:G11" si="0">+SUM(E12:E31)</f>
        <v>14350</v>
      </c>
      <c r="F11" s="240">
        <f t="shared" si="0"/>
        <v>8805</v>
      </c>
      <c r="G11" s="240">
        <f t="shared" si="0"/>
        <v>116212.44957560001</v>
      </c>
      <c r="H11" s="240">
        <f>+SUM(H12:H31)</f>
        <v>107238.812637</v>
      </c>
      <c r="I11" s="240">
        <f>+SUM(I12:I31)</f>
        <v>246606.26221260001</v>
      </c>
      <c r="J11" s="670"/>
      <c r="K11" s="671"/>
      <c r="L11" s="671"/>
      <c r="M11" s="671"/>
    </row>
    <row r="12" spans="1:13" ht="18">
      <c r="A12" s="235">
        <v>1</v>
      </c>
      <c r="B12" s="236" t="s">
        <v>238</v>
      </c>
      <c r="C12" s="440">
        <v>491</v>
      </c>
      <c r="D12" s="237">
        <f>+E12+F12</f>
        <v>391</v>
      </c>
      <c r="E12" s="440">
        <v>318</v>
      </c>
      <c r="F12" s="440">
        <v>73</v>
      </c>
      <c r="G12" s="440">
        <v>6237.5200000000013</v>
      </c>
      <c r="H12" s="440">
        <v>4645.5332369999996</v>
      </c>
      <c r="I12" s="237">
        <f>+D12+G12+H12</f>
        <v>11274.053237</v>
      </c>
    </row>
    <row r="13" spans="1:13" ht="18">
      <c r="A13" s="235">
        <v>2</v>
      </c>
      <c r="B13" s="236" t="s">
        <v>239</v>
      </c>
      <c r="C13" s="440">
        <v>948</v>
      </c>
      <c r="D13" s="237">
        <f t="shared" ref="D13:D31" si="1">+E13+F13</f>
        <v>626</v>
      </c>
      <c r="E13" s="440">
        <v>382</v>
      </c>
      <c r="F13" s="440">
        <v>244</v>
      </c>
      <c r="G13" s="440">
        <v>7071.08</v>
      </c>
      <c r="H13" s="440">
        <v>8461.0105999999978</v>
      </c>
      <c r="I13" s="237">
        <f t="shared" ref="I13:I31" si="2">+D13+G13+H13</f>
        <v>16158.090599999998</v>
      </c>
    </row>
    <row r="14" spans="1:13" ht="18">
      <c r="A14" s="235">
        <v>3</v>
      </c>
      <c r="B14" s="236" t="s">
        <v>240</v>
      </c>
      <c r="C14" s="440">
        <v>1119</v>
      </c>
      <c r="D14" s="237">
        <f t="shared" si="1"/>
        <v>876</v>
      </c>
      <c r="E14" s="440">
        <v>693</v>
      </c>
      <c r="F14" s="440">
        <v>183</v>
      </c>
      <c r="G14" s="440">
        <v>7446.4399999999987</v>
      </c>
      <c r="H14" s="440">
        <v>5758.0285999999996</v>
      </c>
      <c r="I14" s="237">
        <f t="shared" si="2"/>
        <v>14080.468599999998</v>
      </c>
    </row>
    <row r="15" spans="1:13" ht="18">
      <c r="A15" s="235">
        <v>4</v>
      </c>
      <c r="B15" s="236" t="s">
        <v>241</v>
      </c>
      <c r="C15" s="440">
        <v>1247</v>
      </c>
      <c r="D15" s="237">
        <f t="shared" si="1"/>
        <v>1015</v>
      </c>
      <c r="E15" s="440">
        <v>844</v>
      </c>
      <c r="F15" s="440">
        <v>171</v>
      </c>
      <c r="G15" s="440">
        <v>5097.2799999999988</v>
      </c>
      <c r="H15" s="440">
        <v>4542.4625999999998</v>
      </c>
      <c r="I15" s="237">
        <f t="shared" si="2"/>
        <v>10654.742599999998</v>
      </c>
    </row>
    <row r="16" spans="1:13" ht="18">
      <c r="A16" s="235">
        <v>5</v>
      </c>
      <c r="B16" s="236" t="s">
        <v>242</v>
      </c>
      <c r="C16" s="440">
        <v>1290</v>
      </c>
      <c r="D16" s="237">
        <f t="shared" si="1"/>
        <v>869</v>
      </c>
      <c r="E16" s="440">
        <v>550</v>
      </c>
      <c r="F16" s="440">
        <v>319</v>
      </c>
      <c r="G16" s="440">
        <v>5264.8</v>
      </c>
      <c r="H16" s="440">
        <v>7638.2566000000006</v>
      </c>
      <c r="I16" s="237">
        <f t="shared" si="2"/>
        <v>13772.0566</v>
      </c>
    </row>
    <row r="17" spans="1:9" ht="18">
      <c r="A17" s="235">
        <v>6</v>
      </c>
      <c r="B17" s="236" t="s">
        <v>243</v>
      </c>
      <c r="C17" s="440">
        <v>1657</v>
      </c>
      <c r="D17" s="237">
        <f t="shared" si="1"/>
        <v>1244</v>
      </c>
      <c r="E17" s="440">
        <v>932</v>
      </c>
      <c r="F17" s="440">
        <v>312</v>
      </c>
      <c r="G17" s="440">
        <v>4973.9199999999992</v>
      </c>
      <c r="H17" s="440">
        <v>4119.1265999999987</v>
      </c>
      <c r="I17" s="237">
        <f t="shared" si="2"/>
        <v>10337.046599999998</v>
      </c>
    </row>
    <row r="18" spans="1:9" ht="18">
      <c r="A18" s="235">
        <v>7</v>
      </c>
      <c r="B18" s="236" t="s">
        <v>244</v>
      </c>
      <c r="C18" s="440">
        <v>1514</v>
      </c>
      <c r="D18" s="237">
        <f t="shared" si="1"/>
        <v>860</v>
      </c>
      <c r="E18" s="440">
        <v>368</v>
      </c>
      <c r="F18" s="440">
        <v>492</v>
      </c>
      <c r="G18" s="440">
        <v>5466.9199999999992</v>
      </c>
      <c r="H18" s="440">
        <v>3853.7515999999987</v>
      </c>
      <c r="I18" s="237">
        <f t="shared" si="2"/>
        <v>10180.671599999998</v>
      </c>
    </row>
    <row r="19" spans="1:9" ht="18">
      <c r="A19" s="235">
        <v>8</v>
      </c>
      <c r="B19" s="236" t="s">
        <v>245</v>
      </c>
      <c r="C19" s="440">
        <v>1981</v>
      </c>
      <c r="D19" s="237">
        <f t="shared" si="1"/>
        <v>1000</v>
      </c>
      <c r="E19" s="440">
        <v>262</v>
      </c>
      <c r="F19" s="440">
        <v>738</v>
      </c>
      <c r="G19" s="440">
        <v>5737.9199999999992</v>
      </c>
      <c r="H19" s="440">
        <v>4076.2335999999996</v>
      </c>
      <c r="I19" s="237">
        <f t="shared" si="2"/>
        <v>10814.153599999998</v>
      </c>
    </row>
    <row r="20" spans="1:9" ht="18">
      <c r="A20" s="235">
        <v>9</v>
      </c>
      <c r="B20" s="236" t="s">
        <v>246</v>
      </c>
      <c r="C20" s="440">
        <v>986</v>
      </c>
      <c r="D20" s="237">
        <f t="shared" si="1"/>
        <v>639</v>
      </c>
      <c r="E20" s="440">
        <v>377</v>
      </c>
      <c r="F20" s="440">
        <v>262</v>
      </c>
      <c r="G20" s="440">
        <v>5540.28</v>
      </c>
      <c r="H20" s="440">
        <v>3952.4046000000017</v>
      </c>
      <c r="I20" s="237">
        <f t="shared" si="2"/>
        <v>10131.684600000001</v>
      </c>
    </row>
    <row r="21" spans="1:9" ht="18">
      <c r="A21" s="235">
        <v>10</v>
      </c>
      <c r="B21" s="236" t="s">
        <v>247</v>
      </c>
      <c r="C21" s="440">
        <v>5749</v>
      </c>
      <c r="D21" s="237">
        <f t="shared" si="1"/>
        <v>4104</v>
      </c>
      <c r="E21" s="440">
        <v>2869</v>
      </c>
      <c r="F21" s="440">
        <v>1235</v>
      </c>
      <c r="G21" s="440">
        <v>4350.0723522000008</v>
      </c>
      <c r="H21" s="440">
        <v>8552.6346000000012</v>
      </c>
      <c r="I21" s="237">
        <f t="shared" si="2"/>
        <v>17006.706952200002</v>
      </c>
    </row>
    <row r="22" spans="1:9" ht="18">
      <c r="A22" s="235">
        <v>11</v>
      </c>
      <c r="B22" s="236" t="s">
        <v>248</v>
      </c>
      <c r="C22" s="440">
        <v>1718</v>
      </c>
      <c r="D22" s="237">
        <f t="shared" si="1"/>
        <v>1072</v>
      </c>
      <c r="E22" s="440">
        <v>585</v>
      </c>
      <c r="F22" s="440">
        <v>487</v>
      </c>
      <c r="G22" s="440">
        <v>6805.8100480000003</v>
      </c>
      <c r="H22" s="440">
        <v>6226.7085999999999</v>
      </c>
      <c r="I22" s="237">
        <f t="shared" si="2"/>
        <v>14104.518648000001</v>
      </c>
    </row>
    <row r="23" spans="1:9" ht="18">
      <c r="A23" s="235">
        <v>12</v>
      </c>
      <c r="B23" s="236" t="s">
        <v>249</v>
      </c>
      <c r="C23" s="440">
        <v>1156</v>
      </c>
      <c r="D23" s="237">
        <f t="shared" si="1"/>
        <v>625</v>
      </c>
      <c r="E23" s="440">
        <v>226</v>
      </c>
      <c r="F23" s="440">
        <v>399</v>
      </c>
      <c r="G23" s="440">
        <v>6558.370637</v>
      </c>
      <c r="H23" s="440">
        <v>4004.5846000000001</v>
      </c>
      <c r="I23" s="237">
        <f t="shared" si="2"/>
        <v>11187.955237</v>
      </c>
    </row>
    <row r="24" spans="1:9" ht="18">
      <c r="A24" s="235">
        <v>13</v>
      </c>
      <c r="B24" s="236" t="s">
        <v>250</v>
      </c>
      <c r="C24" s="440">
        <v>597</v>
      </c>
      <c r="D24" s="237">
        <f t="shared" si="1"/>
        <v>491</v>
      </c>
      <c r="E24" s="440">
        <v>410</v>
      </c>
      <c r="F24" s="440">
        <v>81</v>
      </c>
      <c r="G24" s="440">
        <v>6098.7513004000002</v>
      </c>
      <c r="H24" s="440">
        <v>4170.2465999999986</v>
      </c>
      <c r="I24" s="237">
        <f t="shared" si="2"/>
        <v>10759.997900399998</v>
      </c>
    </row>
    <row r="25" spans="1:9" ht="18">
      <c r="A25" s="235">
        <v>14</v>
      </c>
      <c r="B25" s="236" t="s">
        <v>251</v>
      </c>
      <c r="C25" s="440">
        <v>1169</v>
      </c>
      <c r="D25" s="237">
        <f t="shared" si="1"/>
        <v>721</v>
      </c>
      <c r="E25" s="440">
        <v>383</v>
      </c>
      <c r="F25" s="440">
        <v>338</v>
      </c>
      <c r="G25" s="440">
        <v>6077.8091380000005</v>
      </c>
      <c r="H25" s="440">
        <v>4599.2366000000002</v>
      </c>
      <c r="I25" s="237">
        <f t="shared" si="2"/>
        <v>11398.045738000001</v>
      </c>
    </row>
    <row r="26" spans="1:9" ht="18">
      <c r="A26" s="235">
        <v>15</v>
      </c>
      <c r="B26" s="236" t="s">
        <v>252</v>
      </c>
      <c r="C26" s="440">
        <v>997</v>
      </c>
      <c r="D26" s="237">
        <f t="shared" si="1"/>
        <v>556</v>
      </c>
      <c r="E26" s="440">
        <v>223</v>
      </c>
      <c r="F26" s="440">
        <v>333</v>
      </c>
      <c r="G26" s="440">
        <v>6202.56</v>
      </c>
      <c r="H26" s="440">
        <v>4076.6575999999995</v>
      </c>
      <c r="I26" s="237">
        <f t="shared" si="2"/>
        <v>10835.2176</v>
      </c>
    </row>
    <row r="27" spans="1:9" ht="18">
      <c r="A27" s="235">
        <v>16</v>
      </c>
      <c r="B27" s="236" t="s">
        <v>253</v>
      </c>
      <c r="C27" s="440">
        <v>2014</v>
      </c>
      <c r="D27" s="237">
        <f t="shared" si="1"/>
        <v>1234</v>
      </c>
      <c r="E27" s="440">
        <v>646</v>
      </c>
      <c r="F27" s="440">
        <v>588</v>
      </c>
      <c r="G27" s="440">
        <v>5923.6361000000006</v>
      </c>
      <c r="H27" s="440">
        <v>5684.6205999999993</v>
      </c>
      <c r="I27" s="237">
        <f t="shared" si="2"/>
        <v>12842.2567</v>
      </c>
    </row>
    <row r="28" spans="1:9" ht="18">
      <c r="A28" s="235">
        <v>17</v>
      </c>
      <c r="B28" s="236" t="s">
        <v>254</v>
      </c>
      <c r="C28" s="440">
        <v>303</v>
      </c>
      <c r="D28" s="237">
        <f t="shared" si="1"/>
        <v>231</v>
      </c>
      <c r="E28" s="440">
        <v>177</v>
      </c>
      <c r="F28" s="440">
        <v>54</v>
      </c>
      <c r="G28" s="440">
        <v>5896.96</v>
      </c>
      <c r="H28" s="440">
        <v>3515.1545999999998</v>
      </c>
      <c r="I28" s="237">
        <f t="shared" si="2"/>
        <v>9643.1146000000008</v>
      </c>
    </row>
    <row r="29" spans="1:9" ht="18">
      <c r="A29" s="235">
        <v>18</v>
      </c>
      <c r="B29" s="236" t="s">
        <v>255</v>
      </c>
      <c r="C29" s="440">
        <v>1498</v>
      </c>
      <c r="D29" s="237">
        <f t="shared" si="1"/>
        <v>1095</v>
      </c>
      <c r="E29" s="440">
        <v>792</v>
      </c>
      <c r="F29" s="440">
        <v>303</v>
      </c>
      <c r="G29" s="440">
        <v>6815</v>
      </c>
      <c r="H29" s="440">
        <v>4687.2746000000006</v>
      </c>
      <c r="I29" s="237">
        <f t="shared" si="2"/>
        <v>12597.274600000001</v>
      </c>
    </row>
    <row r="30" spans="1:9" ht="18">
      <c r="A30" s="235">
        <v>19</v>
      </c>
      <c r="B30" s="236" t="s">
        <v>256</v>
      </c>
      <c r="C30" s="440">
        <v>4405</v>
      </c>
      <c r="D30" s="237">
        <f t="shared" si="1"/>
        <v>2397</v>
      </c>
      <c r="E30" s="440">
        <v>880</v>
      </c>
      <c r="F30" s="440">
        <v>1517</v>
      </c>
      <c r="G30" s="440">
        <v>3980.8799999999992</v>
      </c>
      <c r="H30" s="440">
        <v>4859.9565999999995</v>
      </c>
      <c r="I30" s="237">
        <f t="shared" si="2"/>
        <v>11237.836599999999</v>
      </c>
    </row>
    <row r="31" spans="1:9" ht="18">
      <c r="A31" s="235">
        <v>20</v>
      </c>
      <c r="B31" s="236" t="s">
        <v>257</v>
      </c>
      <c r="C31" s="440">
        <v>4011</v>
      </c>
      <c r="D31" s="237">
        <f t="shared" si="1"/>
        <v>3109</v>
      </c>
      <c r="E31" s="440">
        <v>2433</v>
      </c>
      <c r="F31" s="440">
        <v>676</v>
      </c>
      <c r="G31" s="440">
        <v>4666.4400000000005</v>
      </c>
      <c r="H31" s="440">
        <v>9814.9295999999995</v>
      </c>
      <c r="I31" s="237">
        <f t="shared" si="2"/>
        <v>17590.369599999998</v>
      </c>
    </row>
    <row r="36" spans="7:8" ht="18">
      <c r="G36" s="328"/>
      <c r="H36" s="433"/>
    </row>
    <row r="37" spans="7:8">
      <c r="G37" s="434"/>
      <c r="H37" s="434"/>
    </row>
  </sheetData>
  <mergeCells count="16">
    <mergeCell ref="A2:B2"/>
    <mergeCell ref="G1:I1"/>
    <mergeCell ref="J11:M11"/>
    <mergeCell ref="I8:I9"/>
    <mergeCell ref="A4:I4"/>
    <mergeCell ref="A5:I5"/>
    <mergeCell ref="H7:I7"/>
    <mergeCell ref="A8:A9"/>
    <mergeCell ref="B8:B9"/>
    <mergeCell ref="C8:C9"/>
    <mergeCell ref="D8:D9"/>
    <mergeCell ref="E8:F8"/>
    <mergeCell ref="G8:G9"/>
    <mergeCell ref="H8:H9"/>
    <mergeCell ref="G2:I2"/>
    <mergeCell ref="A1:B1"/>
  </mergeCells>
  <pageMargins left="0.7" right="0.7" top="0.75" bottom="0.75" header="0.3" footer="0.3"/>
  <pageSetup paperSize="9" scale="93" fitToHeight="1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U311"/>
  <sheetViews>
    <sheetView zoomScale="90" zoomScaleNormal="90" workbookViewId="0">
      <selection activeCell="U33" sqref="A1:U33"/>
    </sheetView>
  </sheetViews>
  <sheetFormatPr baseColWidth="10" defaultColWidth="9.1640625" defaultRowHeight="16"/>
  <cols>
    <col min="1" max="1" width="5.33203125" style="81" customWidth="1"/>
    <col min="2" max="2" width="18.6640625" style="81" bestFit="1" customWidth="1"/>
    <col min="3" max="3" width="13" style="81" customWidth="1"/>
    <col min="4" max="4" width="12.33203125" style="81" customWidth="1"/>
    <col min="5" max="5" width="11.33203125" style="81" bestFit="1" customWidth="1"/>
    <col min="6" max="6" width="6.6640625" style="81" customWidth="1"/>
    <col min="7" max="7" width="6.5" style="81" customWidth="1"/>
    <col min="8" max="8" width="9.33203125" style="81" customWidth="1"/>
    <col min="9" max="9" width="9.1640625" style="81" customWidth="1"/>
    <col min="10" max="10" width="10.33203125" style="81" customWidth="1"/>
    <col min="11" max="11" width="11.83203125" style="81" customWidth="1"/>
    <col min="12" max="12" width="11.1640625" style="81" customWidth="1"/>
    <col min="13" max="13" width="7.1640625" style="534" customWidth="1"/>
    <col min="14" max="14" width="6.5" style="81" customWidth="1"/>
    <col min="15" max="15" width="9.33203125" style="81" customWidth="1"/>
    <col min="16" max="16" width="9" style="81" customWidth="1"/>
    <col min="17" max="17" width="10.1640625" style="81" customWidth="1"/>
    <col min="18" max="18" width="11.6640625" style="81" customWidth="1"/>
    <col min="19" max="19" width="11.33203125" style="81" customWidth="1"/>
    <col min="20" max="20" width="11.1640625" style="81" customWidth="1"/>
    <col min="21" max="21" width="8" style="81" customWidth="1"/>
    <col min="22" max="16384" width="9.1640625" style="81"/>
  </cols>
  <sheetData>
    <row r="1" spans="1:21" s="151" customFormat="1" ht="17">
      <c r="A1" s="676" t="s">
        <v>378</v>
      </c>
      <c r="B1" s="676"/>
      <c r="C1" s="676"/>
      <c r="E1" s="536"/>
      <c r="F1" s="536"/>
      <c r="G1" s="536"/>
      <c r="H1" s="536"/>
      <c r="I1" s="536"/>
      <c r="J1" s="536"/>
      <c r="K1" s="536"/>
      <c r="L1" s="536"/>
      <c r="M1" s="537"/>
      <c r="N1" s="536"/>
      <c r="O1" s="536"/>
      <c r="P1" s="536"/>
      <c r="Q1" s="536"/>
      <c r="R1" s="682" t="s">
        <v>280</v>
      </c>
      <c r="S1" s="682"/>
      <c r="T1" s="682"/>
      <c r="U1" s="682"/>
    </row>
    <row r="2" spans="1:21" s="151" customFormat="1" ht="17">
      <c r="A2" s="677" t="s">
        <v>379</v>
      </c>
      <c r="B2" s="677"/>
      <c r="C2" s="677"/>
      <c r="E2" s="536"/>
      <c r="F2" s="536"/>
      <c r="G2" s="536"/>
      <c r="H2" s="536"/>
      <c r="I2" s="536"/>
      <c r="J2" s="536"/>
      <c r="K2" s="536"/>
      <c r="L2" s="536"/>
      <c r="M2" s="537"/>
      <c r="N2" s="536"/>
      <c r="O2" s="536"/>
      <c r="P2" s="536"/>
      <c r="Q2" s="536"/>
      <c r="R2" s="629" t="s">
        <v>271</v>
      </c>
      <c r="S2" s="629"/>
      <c r="T2" s="629"/>
      <c r="U2" s="629"/>
    </row>
    <row r="3" spans="1:21" s="174" customFormat="1" ht="10">
      <c r="A3" s="522"/>
      <c r="B3" s="522"/>
      <c r="C3" s="522"/>
      <c r="E3" s="175"/>
      <c r="F3" s="175"/>
      <c r="G3" s="175"/>
      <c r="H3" s="175"/>
      <c r="I3" s="175"/>
      <c r="J3" s="175"/>
      <c r="K3" s="175"/>
      <c r="L3" s="175"/>
      <c r="M3" s="523"/>
      <c r="N3" s="175"/>
      <c r="O3" s="175"/>
      <c r="P3" s="175"/>
      <c r="Q3" s="175"/>
      <c r="R3" s="524"/>
      <c r="S3" s="524"/>
      <c r="T3" s="524"/>
      <c r="U3" s="524"/>
    </row>
    <row r="4" spans="1:21" s="525" customFormat="1" ht="18">
      <c r="A4" s="684" t="s">
        <v>490</v>
      </c>
      <c r="B4" s="684"/>
      <c r="C4" s="684"/>
      <c r="D4" s="684"/>
      <c r="E4" s="684"/>
      <c r="F4" s="684"/>
      <c r="G4" s="684"/>
      <c r="H4" s="684"/>
      <c r="I4" s="684"/>
      <c r="J4" s="684"/>
      <c r="K4" s="684"/>
      <c r="L4" s="684"/>
      <c r="M4" s="684"/>
      <c r="N4" s="684"/>
      <c r="O4" s="684"/>
      <c r="P4" s="684"/>
      <c r="Q4" s="684"/>
      <c r="R4" s="684"/>
      <c r="S4" s="684"/>
      <c r="T4" s="684"/>
      <c r="U4" s="684"/>
    </row>
    <row r="5" spans="1:21">
      <c r="A5" s="685" t="str">
        <f>+'39'!A5:I5</f>
        <v>(Ban hành kèm theo NQ số : ….../NQ-HĐND ngày …. /12/2024 của HĐND thị xã Điện Bàn)</v>
      </c>
      <c r="B5" s="685"/>
      <c r="C5" s="685"/>
      <c r="D5" s="685"/>
      <c r="E5" s="685"/>
      <c r="F5" s="685"/>
      <c r="G5" s="685"/>
      <c r="H5" s="685"/>
      <c r="I5" s="685"/>
      <c r="J5" s="685"/>
      <c r="K5" s="685"/>
      <c r="L5" s="685"/>
      <c r="M5" s="685"/>
      <c r="N5" s="685"/>
      <c r="O5" s="685"/>
      <c r="P5" s="685"/>
      <c r="Q5" s="685"/>
      <c r="R5" s="685"/>
      <c r="S5" s="685"/>
      <c r="T5" s="685"/>
      <c r="U5" s="685"/>
    </row>
    <row r="6" spans="1:21" s="173" customFormat="1" ht="8">
      <c r="A6" s="526"/>
      <c r="B6" s="526"/>
      <c r="C6" s="526"/>
      <c r="D6" s="526"/>
      <c r="E6" s="526"/>
      <c r="F6" s="526"/>
      <c r="G6" s="526"/>
      <c r="H6" s="526"/>
      <c r="I6" s="526"/>
      <c r="J6" s="526"/>
      <c r="K6" s="526"/>
      <c r="L6" s="526"/>
      <c r="M6" s="526"/>
      <c r="N6" s="526"/>
      <c r="O6" s="526"/>
      <c r="P6" s="526"/>
      <c r="Q6" s="526"/>
      <c r="R6" s="526"/>
      <c r="S6" s="526"/>
      <c r="T6" s="526"/>
      <c r="U6" s="526"/>
    </row>
    <row r="7" spans="1:21">
      <c r="A7" s="82"/>
      <c r="B7" s="82"/>
      <c r="C7" s="82"/>
      <c r="D7" s="82"/>
      <c r="E7" s="82"/>
      <c r="F7" s="82"/>
      <c r="G7" s="82"/>
      <c r="H7" s="82"/>
      <c r="I7" s="82"/>
      <c r="J7" s="82"/>
      <c r="K7" s="82"/>
      <c r="L7" s="82"/>
      <c r="M7" s="527"/>
      <c r="N7" s="82"/>
      <c r="O7" s="82"/>
      <c r="P7" s="82"/>
      <c r="Q7" s="82"/>
      <c r="R7" s="82"/>
      <c r="S7" s="683" t="s">
        <v>225</v>
      </c>
      <c r="T7" s="683"/>
      <c r="U7" s="683"/>
    </row>
    <row r="8" spans="1:21" ht="20.25" customHeight="1">
      <c r="A8" s="680" t="s">
        <v>0</v>
      </c>
      <c r="B8" s="680" t="s">
        <v>208</v>
      </c>
      <c r="C8" s="680" t="s">
        <v>268</v>
      </c>
      <c r="D8" s="680" t="s">
        <v>86</v>
      </c>
      <c r="E8" s="680"/>
      <c r="F8" s="680"/>
      <c r="G8" s="680"/>
      <c r="H8" s="680"/>
      <c r="I8" s="680"/>
      <c r="J8" s="680"/>
      <c r="K8" s="680"/>
      <c r="L8" s="680"/>
      <c r="M8" s="680"/>
      <c r="N8" s="680"/>
      <c r="O8" s="680"/>
      <c r="P8" s="680"/>
      <c r="Q8" s="680" t="s">
        <v>209</v>
      </c>
      <c r="R8" s="680"/>
      <c r="S8" s="680"/>
      <c r="T8" s="680"/>
      <c r="U8" s="680" t="s">
        <v>67</v>
      </c>
    </row>
    <row r="9" spans="1:21" ht="18" customHeight="1">
      <c r="A9" s="680"/>
      <c r="B9" s="680"/>
      <c r="C9" s="680"/>
      <c r="D9" s="680" t="s">
        <v>87</v>
      </c>
      <c r="E9" s="680" t="s">
        <v>88</v>
      </c>
      <c r="F9" s="680"/>
      <c r="G9" s="680"/>
      <c r="H9" s="680"/>
      <c r="I9" s="680"/>
      <c r="J9" s="680"/>
      <c r="K9" s="680" t="s">
        <v>41</v>
      </c>
      <c r="L9" s="680"/>
      <c r="M9" s="680"/>
      <c r="N9" s="680" t="s">
        <v>52</v>
      </c>
      <c r="O9" s="680" t="s">
        <v>42</v>
      </c>
      <c r="P9" s="680" t="s">
        <v>210</v>
      </c>
      <c r="Q9" s="680" t="s">
        <v>87</v>
      </c>
      <c r="R9" s="680" t="s">
        <v>211</v>
      </c>
      <c r="S9" s="680" t="s">
        <v>212</v>
      </c>
      <c r="T9" s="680" t="s">
        <v>213</v>
      </c>
      <c r="U9" s="680"/>
    </row>
    <row r="10" spans="1:21" ht="18" customHeight="1">
      <c r="A10" s="680"/>
      <c r="B10" s="680"/>
      <c r="C10" s="680"/>
      <c r="D10" s="680"/>
      <c r="E10" s="680" t="s">
        <v>87</v>
      </c>
      <c r="F10" s="681" t="s">
        <v>29</v>
      </c>
      <c r="G10" s="681"/>
      <c r="H10" s="680" t="s">
        <v>214</v>
      </c>
      <c r="I10" s="680" t="s">
        <v>215</v>
      </c>
      <c r="J10" s="680" t="s">
        <v>39</v>
      </c>
      <c r="K10" s="680" t="s">
        <v>87</v>
      </c>
      <c r="L10" s="681" t="s">
        <v>29</v>
      </c>
      <c r="M10" s="681"/>
      <c r="N10" s="680"/>
      <c r="O10" s="680"/>
      <c r="P10" s="680"/>
      <c r="Q10" s="680"/>
      <c r="R10" s="680"/>
      <c r="S10" s="680"/>
      <c r="T10" s="680"/>
      <c r="U10" s="680"/>
    </row>
    <row r="11" spans="1:21" ht="136">
      <c r="A11" s="680"/>
      <c r="B11" s="680"/>
      <c r="C11" s="680"/>
      <c r="D11" s="680"/>
      <c r="E11" s="680"/>
      <c r="F11" s="509" t="s">
        <v>216</v>
      </c>
      <c r="G11" s="509" t="s">
        <v>75</v>
      </c>
      <c r="H11" s="680"/>
      <c r="I11" s="680"/>
      <c r="J11" s="680"/>
      <c r="K11" s="680"/>
      <c r="L11" s="509" t="s">
        <v>216</v>
      </c>
      <c r="M11" s="528" t="s">
        <v>217</v>
      </c>
      <c r="N11" s="680"/>
      <c r="O11" s="680"/>
      <c r="P11" s="680"/>
      <c r="Q11" s="680"/>
      <c r="R11" s="680"/>
      <c r="S11" s="680"/>
      <c r="T11" s="680"/>
      <c r="U11" s="680"/>
    </row>
    <row r="12" spans="1:21" ht="34">
      <c r="A12" s="529" t="s">
        <v>1</v>
      </c>
      <c r="B12" s="529" t="s">
        <v>2</v>
      </c>
      <c r="C12" s="529" t="s">
        <v>218</v>
      </c>
      <c r="D12" s="529" t="s">
        <v>269</v>
      </c>
      <c r="E12" s="529" t="s">
        <v>219</v>
      </c>
      <c r="F12" s="529">
        <v>4</v>
      </c>
      <c r="G12" s="529">
        <v>5</v>
      </c>
      <c r="H12" s="529">
        <v>6</v>
      </c>
      <c r="I12" s="529">
        <v>7</v>
      </c>
      <c r="J12" s="529">
        <v>8</v>
      </c>
      <c r="K12" s="529">
        <v>9</v>
      </c>
      <c r="L12" s="529">
        <v>10</v>
      </c>
      <c r="M12" s="530">
        <v>11</v>
      </c>
      <c r="N12" s="529">
        <v>12</v>
      </c>
      <c r="O12" s="529">
        <v>13</v>
      </c>
      <c r="P12" s="529">
        <v>14</v>
      </c>
      <c r="Q12" s="529" t="s">
        <v>220</v>
      </c>
      <c r="R12" s="529">
        <v>16</v>
      </c>
      <c r="S12" s="529">
        <v>17</v>
      </c>
      <c r="T12" s="529">
        <v>18</v>
      </c>
      <c r="U12" s="529">
        <v>19</v>
      </c>
    </row>
    <row r="13" spans="1:21" s="151" customFormat="1" ht="16.5" customHeight="1">
      <c r="A13" s="531"/>
      <c r="B13" s="532" t="s">
        <v>89</v>
      </c>
      <c r="C13" s="426">
        <f>+SUM(C14:C33)</f>
        <v>246606.26221260001</v>
      </c>
      <c r="D13" s="426">
        <f t="shared" ref="D13:U13" si="0">+SUM(D14:D33)</f>
        <v>246606.26221260001</v>
      </c>
      <c r="E13" s="426">
        <f t="shared" si="0"/>
        <v>9500</v>
      </c>
      <c r="F13" s="426">
        <f t="shared" si="0"/>
        <v>0</v>
      </c>
      <c r="G13" s="426">
        <f t="shared" si="0"/>
        <v>0</v>
      </c>
      <c r="H13" s="426">
        <f t="shared" si="0"/>
        <v>9500</v>
      </c>
      <c r="I13" s="426">
        <f t="shared" si="0"/>
        <v>0</v>
      </c>
      <c r="J13" s="426">
        <f t="shared" si="0"/>
        <v>0</v>
      </c>
      <c r="K13" s="426">
        <f t="shared" si="0"/>
        <v>234372.26221260001</v>
      </c>
      <c r="L13" s="426">
        <f t="shared" si="0"/>
        <v>800</v>
      </c>
      <c r="M13" s="426">
        <f t="shared" si="0"/>
        <v>0</v>
      </c>
      <c r="N13" s="426">
        <f t="shared" si="0"/>
        <v>0</v>
      </c>
      <c r="O13" s="426">
        <f t="shared" si="0"/>
        <v>2734</v>
      </c>
      <c r="P13" s="426">
        <f t="shared" si="0"/>
        <v>0</v>
      </c>
      <c r="Q13" s="426">
        <f t="shared" si="0"/>
        <v>0</v>
      </c>
      <c r="R13" s="426">
        <f t="shared" si="0"/>
        <v>0</v>
      </c>
      <c r="S13" s="426">
        <f t="shared" si="0"/>
        <v>0</v>
      </c>
      <c r="T13" s="426">
        <f t="shared" si="0"/>
        <v>0</v>
      </c>
      <c r="U13" s="426">
        <f t="shared" si="0"/>
        <v>0</v>
      </c>
    </row>
    <row r="14" spans="1:21" s="151" customFormat="1" ht="17">
      <c r="A14" s="284">
        <v>1</v>
      </c>
      <c r="B14" s="285" t="s">
        <v>238</v>
      </c>
      <c r="C14" s="428">
        <f>+D14+Q14+U13</f>
        <v>11274.053237</v>
      </c>
      <c r="D14" s="428">
        <f>+E14+K14+N14+O14+P14</f>
        <v>11274.053237</v>
      </c>
      <c r="E14" s="428">
        <f t="shared" ref="E14:E33" si="1">+H14+I14+J14</f>
        <v>0</v>
      </c>
      <c r="F14" s="428">
        <v>0</v>
      </c>
      <c r="G14" s="428">
        <v>0</v>
      </c>
      <c r="H14" s="286">
        <v>0</v>
      </c>
      <c r="I14" s="286">
        <v>0</v>
      </c>
      <c r="J14" s="431">
        <v>0</v>
      </c>
      <c r="K14" s="286">
        <v>11145.053237</v>
      </c>
      <c r="L14" s="286">
        <v>40</v>
      </c>
      <c r="M14" s="533">
        <v>0</v>
      </c>
      <c r="N14" s="533">
        <v>0</v>
      </c>
      <c r="O14" s="286">
        <v>129</v>
      </c>
      <c r="P14" s="431">
        <v>0</v>
      </c>
      <c r="Q14" s="428">
        <v>0</v>
      </c>
      <c r="R14" s="431">
        <v>0</v>
      </c>
      <c r="S14" s="428">
        <v>0</v>
      </c>
      <c r="T14" s="428">
        <v>0</v>
      </c>
      <c r="U14" s="428">
        <v>0</v>
      </c>
    </row>
    <row r="15" spans="1:21" s="151" customFormat="1" ht="17">
      <c r="A15" s="284">
        <v>2</v>
      </c>
      <c r="B15" s="285" t="s">
        <v>239</v>
      </c>
      <c r="C15" s="428">
        <f t="shared" ref="C15:C33" si="2">+D15+Q15+U14</f>
        <v>16158.0906</v>
      </c>
      <c r="D15" s="428">
        <f t="shared" ref="D15:D33" si="3">+E15+K15+N15+O15+P15</f>
        <v>16158.0906</v>
      </c>
      <c r="E15" s="428">
        <f t="shared" si="1"/>
        <v>3500</v>
      </c>
      <c r="F15" s="428">
        <v>0</v>
      </c>
      <c r="G15" s="428">
        <v>0</v>
      </c>
      <c r="H15" s="286">
        <v>3500</v>
      </c>
      <c r="I15" s="286">
        <v>0</v>
      </c>
      <c r="J15" s="431">
        <v>0</v>
      </c>
      <c r="K15" s="286">
        <v>12506.0906</v>
      </c>
      <c r="L15" s="286">
        <v>40</v>
      </c>
      <c r="M15" s="533">
        <v>0</v>
      </c>
      <c r="N15" s="533">
        <v>0</v>
      </c>
      <c r="O15" s="286">
        <v>152</v>
      </c>
      <c r="P15" s="431">
        <v>0</v>
      </c>
      <c r="Q15" s="428">
        <v>0</v>
      </c>
      <c r="R15" s="431">
        <v>0</v>
      </c>
      <c r="S15" s="428">
        <v>0</v>
      </c>
      <c r="T15" s="428">
        <v>0</v>
      </c>
      <c r="U15" s="428">
        <v>0</v>
      </c>
    </row>
    <row r="16" spans="1:21" s="151" customFormat="1" ht="17">
      <c r="A16" s="284">
        <v>3</v>
      </c>
      <c r="B16" s="285" t="s">
        <v>240</v>
      </c>
      <c r="C16" s="428">
        <f t="shared" si="2"/>
        <v>14080.4686</v>
      </c>
      <c r="D16" s="428">
        <f t="shared" si="3"/>
        <v>14080.4686</v>
      </c>
      <c r="E16" s="428">
        <f t="shared" si="1"/>
        <v>0</v>
      </c>
      <c r="F16" s="428">
        <v>0</v>
      </c>
      <c r="G16" s="428">
        <v>0</v>
      </c>
      <c r="H16" s="286">
        <v>0</v>
      </c>
      <c r="I16" s="286">
        <v>0</v>
      </c>
      <c r="J16" s="431">
        <v>0</v>
      </c>
      <c r="K16" s="286">
        <v>13918.4686</v>
      </c>
      <c r="L16" s="286">
        <v>40</v>
      </c>
      <c r="M16" s="533">
        <v>0</v>
      </c>
      <c r="N16" s="533">
        <v>0</v>
      </c>
      <c r="O16" s="286">
        <v>162</v>
      </c>
      <c r="P16" s="431">
        <v>0</v>
      </c>
      <c r="Q16" s="428">
        <v>0</v>
      </c>
      <c r="R16" s="431">
        <v>0</v>
      </c>
      <c r="S16" s="428">
        <v>0</v>
      </c>
      <c r="T16" s="428">
        <v>0</v>
      </c>
      <c r="U16" s="428">
        <v>0</v>
      </c>
    </row>
    <row r="17" spans="1:21" s="151" customFormat="1" ht="17">
      <c r="A17" s="284">
        <v>4</v>
      </c>
      <c r="B17" s="285" t="s">
        <v>241</v>
      </c>
      <c r="C17" s="428">
        <f t="shared" si="2"/>
        <v>10654.742599999998</v>
      </c>
      <c r="D17" s="428">
        <f t="shared" si="3"/>
        <v>10654.742599999998</v>
      </c>
      <c r="E17" s="428">
        <f t="shared" si="1"/>
        <v>0</v>
      </c>
      <c r="F17" s="428">
        <v>0</v>
      </c>
      <c r="G17" s="428">
        <v>0</v>
      </c>
      <c r="H17" s="286">
        <v>0</v>
      </c>
      <c r="I17" s="286">
        <v>0</v>
      </c>
      <c r="J17" s="431">
        <v>0</v>
      </c>
      <c r="K17" s="286">
        <v>10536.742599999998</v>
      </c>
      <c r="L17" s="286">
        <v>40</v>
      </c>
      <c r="M17" s="533">
        <v>0</v>
      </c>
      <c r="N17" s="533">
        <v>0</v>
      </c>
      <c r="O17" s="286">
        <v>118</v>
      </c>
      <c r="P17" s="431">
        <v>0</v>
      </c>
      <c r="Q17" s="428">
        <v>0</v>
      </c>
      <c r="R17" s="431">
        <v>0</v>
      </c>
      <c r="S17" s="428">
        <v>0</v>
      </c>
      <c r="T17" s="428">
        <v>0</v>
      </c>
      <c r="U17" s="428">
        <v>0</v>
      </c>
    </row>
    <row r="18" spans="1:21" s="151" customFormat="1" ht="17">
      <c r="A18" s="284">
        <v>5</v>
      </c>
      <c r="B18" s="285" t="s">
        <v>242</v>
      </c>
      <c r="C18" s="428">
        <f t="shared" si="2"/>
        <v>13772.0566</v>
      </c>
      <c r="D18" s="428">
        <f t="shared" si="3"/>
        <v>13772.0566</v>
      </c>
      <c r="E18" s="428">
        <f t="shared" si="1"/>
        <v>3000</v>
      </c>
      <c r="F18" s="428">
        <v>0</v>
      </c>
      <c r="G18" s="428">
        <v>0</v>
      </c>
      <c r="H18" s="286">
        <v>3000</v>
      </c>
      <c r="I18" s="286">
        <v>0</v>
      </c>
      <c r="J18" s="431">
        <v>0</v>
      </c>
      <c r="K18" s="286">
        <v>10652.0566</v>
      </c>
      <c r="L18" s="286">
        <v>40</v>
      </c>
      <c r="M18" s="533">
        <v>0</v>
      </c>
      <c r="N18" s="533">
        <v>0</v>
      </c>
      <c r="O18" s="286">
        <v>120</v>
      </c>
      <c r="P18" s="431">
        <v>0</v>
      </c>
      <c r="Q18" s="428">
        <v>0</v>
      </c>
      <c r="R18" s="431">
        <v>0</v>
      </c>
      <c r="S18" s="428">
        <v>0</v>
      </c>
      <c r="T18" s="428">
        <v>0</v>
      </c>
      <c r="U18" s="428">
        <v>0</v>
      </c>
    </row>
    <row r="19" spans="1:21" s="151" customFormat="1" ht="17">
      <c r="A19" s="284">
        <v>6</v>
      </c>
      <c r="B19" s="285" t="s">
        <v>243</v>
      </c>
      <c r="C19" s="428">
        <f t="shared" si="2"/>
        <v>10337.046599999998</v>
      </c>
      <c r="D19" s="428">
        <f t="shared" si="3"/>
        <v>10337.046599999998</v>
      </c>
      <c r="E19" s="428">
        <f t="shared" si="1"/>
        <v>0</v>
      </c>
      <c r="F19" s="428">
        <v>0</v>
      </c>
      <c r="G19" s="428">
        <v>0</v>
      </c>
      <c r="H19" s="286">
        <v>0</v>
      </c>
      <c r="I19" s="286">
        <v>0</v>
      </c>
      <c r="J19" s="431">
        <v>0</v>
      </c>
      <c r="K19" s="286">
        <v>10214.046599999998</v>
      </c>
      <c r="L19" s="286">
        <v>40</v>
      </c>
      <c r="M19" s="533">
        <v>0</v>
      </c>
      <c r="N19" s="533">
        <v>0</v>
      </c>
      <c r="O19" s="286">
        <v>123</v>
      </c>
      <c r="P19" s="431">
        <v>0</v>
      </c>
      <c r="Q19" s="428">
        <v>0</v>
      </c>
      <c r="R19" s="431">
        <v>0</v>
      </c>
      <c r="S19" s="428">
        <v>0</v>
      </c>
      <c r="T19" s="428">
        <v>0</v>
      </c>
      <c r="U19" s="428">
        <v>0</v>
      </c>
    </row>
    <row r="20" spans="1:21" s="151" customFormat="1" ht="17">
      <c r="A20" s="284">
        <v>7</v>
      </c>
      <c r="B20" s="285" t="s">
        <v>244</v>
      </c>
      <c r="C20" s="428">
        <f t="shared" si="2"/>
        <v>10180.671599999998</v>
      </c>
      <c r="D20" s="428">
        <f t="shared" si="3"/>
        <v>10180.671599999998</v>
      </c>
      <c r="E20" s="428">
        <f t="shared" si="1"/>
        <v>0</v>
      </c>
      <c r="F20" s="428">
        <v>0</v>
      </c>
      <c r="G20" s="428">
        <v>0</v>
      </c>
      <c r="H20" s="286">
        <v>0</v>
      </c>
      <c r="I20" s="286">
        <v>0</v>
      </c>
      <c r="J20" s="431">
        <v>0</v>
      </c>
      <c r="K20" s="286">
        <v>10057.671599999998</v>
      </c>
      <c r="L20" s="286">
        <v>40</v>
      </c>
      <c r="M20" s="533">
        <v>0</v>
      </c>
      <c r="N20" s="533">
        <v>0</v>
      </c>
      <c r="O20" s="286">
        <v>123</v>
      </c>
      <c r="P20" s="431">
        <v>0</v>
      </c>
      <c r="Q20" s="428">
        <v>0</v>
      </c>
      <c r="R20" s="431">
        <v>0</v>
      </c>
      <c r="S20" s="428">
        <v>0</v>
      </c>
      <c r="T20" s="428">
        <v>0</v>
      </c>
      <c r="U20" s="428">
        <v>0</v>
      </c>
    </row>
    <row r="21" spans="1:21" s="151" customFormat="1" ht="17">
      <c r="A21" s="284">
        <v>8</v>
      </c>
      <c r="B21" s="285" t="s">
        <v>245</v>
      </c>
      <c r="C21" s="428">
        <f t="shared" si="2"/>
        <v>10814.153599999998</v>
      </c>
      <c r="D21" s="428">
        <f t="shared" si="3"/>
        <v>10814.153599999998</v>
      </c>
      <c r="E21" s="428">
        <f t="shared" si="1"/>
        <v>0</v>
      </c>
      <c r="F21" s="428">
        <v>0</v>
      </c>
      <c r="G21" s="428">
        <v>0</v>
      </c>
      <c r="H21" s="286">
        <v>0</v>
      </c>
      <c r="I21" s="286">
        <v>0</v>
      </c>
      <c r="J21" s="431">
        <v>0</v>
      </c>
      <c r="K21" s="286">
        <v>10684.153599999998</v>
      </c>
      <c r="L21" s="286">
        <v>40</v>
      </c>
      <c r="M21" s="533">
        <v>0</v>
      </c>
      <c r="N21" s="533">
        <v>0</v>
      </c>
      <c r="O21" s="286">
        <v>130</v>
      </c>
      <c r="P21" s="431">
        <v>0</v>
      </c>
      <c r="Q21" s="428">
        <v>0</v>
      </c>
      <c r="R21" s="431">
        <v>0</v>
      </c>
      <c r="S21" s="428">
        <v>0</v>
      </c>
      <c r="T21" s="428">
        <v>0</v>
      </c>
      <c r="U21" s="428">
        <v>0</v>
      </c>
    </row>
    <row r="22" spans="1:21" s="151" customFormat="1" ht="17">
      <c r="A22" s="284">
        <v>9</v>
      </c>
      <c r="B22" s="285" t="s">
        <v>246</v>
      </c>
      <c r="C22" s="428">
        <f t="shared" si="2"/>
        <v>10131.684600000001</v>
      </c>
      <c r="D22" s="428">
        <f t="shared" si="3"/>
        <v>10131.684600000001</v>
      </c>
      <c r="E22" s="428">
        <f t="shared" si="1"/>
        <v>0</v>
      </c>
      <c r="F22" s="428">
        <v>0</v>
      </c>
      <c r="G22" s="428">
        <v>0</v>
      </c>
      <c r="H22" s="286">
        <v>0</v>
      </c>
      <c r="I22" s="286">
        <v>0</v>
      </c>
      <c r="J22" s="431">
        <v>0</v>
      </c>
      <c r="K22" s="286">
        <v>10010.684600000001</v>
      </c>
      <c r="L22" s="286">
        <v>40</v>
      </c>
      <c r="M22" s="533">
        <v>0</v>
      </c>
      <c r="N22" s="533">
        <v>0</v>
      </c>
      <c r="O22" s="286">
        <v>121</v>
      </c>
      <c r="P22" s="431">
        <v>0</v>
      </c>
      <c r="Q22" s="428">
        <v>0</v>
      </c>
      <c r="R22" s="431">
        <v>0</v>
      </c>
      <c r="S22" s="428">
        <v>0</v>
      </c>
      <c r="T22" s="428">
        <v>0</v>
      </c>
      <c r="U22" s="428">
        <v>0</v>
      </c>
    </row>
    <row r="23" spans="1:21" s="151" customFormat="1" ht="17">
      <c r="A23" s="284">
        <v>10</v>
      </c>
      <c r="B23" s="285" t="s">
        <v>247</v>
      </c>
      <c r="C23" s="428">
        <f t="shared" si="2"/>
        <v>17006.706952200002</v>
      </c>
      <c r="D23" s="428">
        <f t="shared" si="3"/>
        <v>17006.706952200002</v>
      </c>
      <c r="E23" s="428">
        <f t="shared" si="1"/>
        <v>0</v>
      </c>
      <c r="F23" s="428">
        <v>0</v>
      </c>
      <c r="G23" s="428">
        <v>0</v>
      </c>
      <c r="H23" s="286">
        <v>0</v>
      </c>
      <c r="I23" s="286">
        <v>0</v>
      </c>
      <c r="J23" s="431">
        <v>0</v>
      </c>
      <c r="K23" s="286">
        <v>16840.706952200002</v>
      </c>
      <c r="L23" s="286">
        <v>40</v>
      </c>
      <c r="M23" s="533">
        <v>0</v>
      </c>
      <c r="N23" s="533">
        <v>0</v>
      </c>
      <c r="O23" s="286">
        <v>166</v>
      </c>
      <c r="P23" s="431">
        <v>0</v>
      </c>
      <c r="Q23" s="428">
        <v>0</v>
      </c>
      <c r="R23" s="431">
        <v>0</v>
      </c>
      <c r="S23" s="428">
        <v>0</v>
      </c>
      <c r="T23" s="428">
        <v>0</v>
      </c>
      <c r="U23" s="428">
        <v>0</v>
      </c>
    </row>
    <row r="24" spans="1:21" s="151" customFormat="1" ht="17">
      <c r="A24" s="284">
        <v>11</v>
      </c>
      <c r="B24" s="285" t="s">
        <v>248</v>
      </c>
      <c r="C24" s="428">
        <f t="shared" si="2"/>
        <v>14104.518648000001</v>
      </c>
      <c r="D24" s="428">
        <f t="shared" si="3"/>
        <v>14104.518648000001</v>
      </c>
      <c r="E24" s="428">
        <f t="shared" si="1"/>
        <v>0</v>
      </c>
      <c r="F24" s="428">
        <v>0</v>
      </c>
      <c r="G24" s="428">
        <v>0</v>
      </c>
      <c r="H24" s="286">
        <v>0</v>
      </c>
      <c r="I24" s="286">
        <v>0</v>
      </c>
      <c r="J24" s="431">
        <v>0</v>
      </c>
      <c r="K24" s="286">
        <v>13948.518648000001</v>
      </c>
      <c r="L24" s="286">
        <v>40</v>
      </c>
      <c r="M24" s="533">
        <v>0</v>
      </c>
      <c r="N24" s="533">
        <v>0</v>
      </c>
      <c r="O24" s="286">
        <v>156</v>
      </c>
      <c r="P24" s="431">
        <v>0</v>
      </c>
      <c r="Q24" s="428">
        <v>0</v>
      </c>
      <c r="R24" s="431">
        <v>0</v>
      </c>
      <c r="S24" s="428">
        <v>0</v>
      </c>
      <c r="T24" s="428">
        <v>0</v>
      </c>
      <c r="U24" s="428">
        <v>0</v>
      </c>
    </row>
    <row r="25" spans="1:21" s="151" customFormat="1" ht="17">
      <c r="A25" s="284">
        <v>12</v>
      </c>
      <c r="B25" s="285" t="s">
        <v>249</v>
      </c>
      <c r="C25" s="428">
        <f t="shared" si="2"/>
        <v>11187.955237</v>
      </c>
      <c r="D25" s="428">
        <f t="shared" si="3"/>
        <v>11187.955237</v>
      </c>
      <c r="E25" s="428">
        <f t="shared" si="1"/>
        <v>0</v>
      </c>
      <c r="F25" s="428">
        <v>0</v>
      </c>
      <c r="G25" s="428">
        <v>0</v>
      </c>
      <c r="H25" s="286">
        <v>0</v>
      </c>
      <c r="I25" s="286">
        <v>0</v>
      </c>
      <c r="J25" s="431">
        <v>0</v>
      </c>
      <c r="K25" s="286">
        <v>11045.955237</v>
      </c>
      <c r="L25" s="286">
        <v>40</v>
      </c>
      <c r="M25" s="533">
        <v>0</v>
      </c>
      <c r="N25" s="533">
        <v>0</v>
      </c>
      <c r="O25" s="286">
        <v>142</v>
      </c>
      <c r="P25" s="431">
        <v>0</v>
      </c>
      <c r="Q25" s="428">
        <v>0</v>
      </c>
      <c r="R25" s="431">
        <v>0</v>
      </c>
      <c r="S25" s="428">
        <v>0</v>
      </c>
      <c r="T25" s="428">
        <v>0</v>
      </c>
      <c r="U25" s="428">
        <v>0</v>
      </c>
    </row>
    <row r="26" spans="1:21" s="151" customFormat="1" ht="17">
      <c r="A26" s="284">
        <v>13</v>
      </c>
      <c r="B26" s="285" t="s">
        <v>250</v>
      </c>
      <c r="C26" s="428">
        <f t="shared" si="2"/>
        <v>10759.997900399998</v>
      </c>
      <c r="D26" s="428">
        <f t="shared" si="3"/>
        <v>10759.997900399998</v>
      </c>
      <c r="E26" s="428">
        <f t="shared" si="1"/>
        <v>0</v>
      </c>
      <c r="F26" s="428">
        <v>0</v>
      </c>
      <c r="G26" s="428">
        <v>0</v>
      </c>
      <c r="H26" s="286">
        <v>0</v>
      </c>
      <c r="I26" s="286">
        <v>0</v>
      </c>
      <c r="J26" s="431">
        <v>0</v>
      </c>
      <c r="K26" s="286">
        <v>10630.997900399998</v>
      </c>
      <c r="L26" s="286">
        <v>40</v>
      </c>
      <c r="M26" s="533">
        <v>0</v>
      </c>
      <c r="N26" s="533">
        <v>0</v>
      </c>
      <c r="O26" s="286">
        <v>129</v>
      </c>
      <c r="P26" s="431">
        <v>0</v>
      </c>
      <c r="Q26" s="428">
        <v>0</v>
      </c>
      <c r="R26" s="431">
        <v>0</v>
      </c>
      <c r="S26" s="428">
        <v>0</v>
      </c>
      <c r="T26" s="428">
        <v>0</v>
      </c>
      <c r="U26" s="428">
        <v>0</v>
      </c>
    </row>
    <row r="27" spans="1:21" s="151" customFormat="1" ht="17">
      <c r="A27" s="284">
        <v>14</v>
      </c>
      <c r="B27" s="285" t="s">
        <v>251</v>
      </c>
      <c r="C27" s="428">
        <f t="shared" si="2"/>
        <v>11398.045738000001</v>
      </c>
      <c r="D27" s="428">
        <f t="shared" si="3"/>
        <v>11398.045738000001</v>
      </c>
      <c r="E27" s="428">
        <f t="shared" si="1"/>
        <v>0</v>
      </c>
      <c r="F27" s="428">
        <v>0</v>
      </c>
      <c r="G27" s="428">
        <v>0</v>
      </c>
      <c r="H27" s="286">
        <v>0</v>
      </c>
      <c r="I27" s="286">
        <v>0</v>
      </c>
      <c r="J27" s="431">
        <v>0</v>
      </c>
      <c r="K27" s="286">
        <v>11265.045738000001</v>
      </c>
      <c r="L27" s="286">
        <v>40</v>
      </c>
      <c r="M27" s="533">
        <v>0</v>
      </c>
      <c r="N27" s="533">
        <v>0</v>
      </c>
      <c r="O27" s="286">
        <v>133</v>
      </c>
      <c r="P27" s="431">
        <v>0</v>
      </c>
      <c r="Q27" s="428">
        <v>0</v>
      </c>
      <c r="R27" s="431">
        <v>0</v>
      </c>
      <c r="S27" s="428">
        <v>0</v>
      </c>
      <c r="T27" s="428">
        <v>0</v>
      </c>
      <c r="U27" s="428">
        <v>0</v>
      </c>
    </row>
    <row r="28" spans="1:21" s="151" customFormat="1" ht="17">
      <c r="A28" s="284">
        <v>15</v>
      </c>
      <c r="B28" s="285" t="s">
        <v>252</v>
      </c>
      <c r="C28" s="428">
        <f t="shared" si="2"/>
        <v>10835.2176</v>
      </c>
      <c r="D28" s="428">
        <f t="shared" si="3"/>
        <v>10835.2176</v>
      </c>
      <c r="E28" s="428">
        <f t="shared" si="1"/>
        <v>0</v>
      </c>
      <c r="F28" s="428">
        <v>0</v>
      </c>
      <c r="G28" s="428">
        <v>0</v>
      </c>
      <c r="H28" s="286">
        <v>0</v>
      </c>
      <c r="I28" s="286">
        <v>0</v>
      </c>
      <c r="J28" s="431">
        <v>0</v>
      </c>
      <c r="K28" s="286">
        <v>10702.2176</v>
      </c>
      <c r="L28" s="286">
        <v>40</v>
      </c>
      <c r="M28" s="533">
        <v>0</v>
      </c>
      <c r="N28" s="533">
        <v>0</v>
      </c>
      <c r="O28" s="286">
        <v>133</v>
      </c>
      <c r="P28" s="431">
        <v>0</v>
      </c>
      <c r="Q28" s="428">
        <v>0</v>
      </c>
      <c r="R28" s="431">
        <v>0</v>
      </c>
      <c r="S28" s="428">
        <v>0</v>
      </c>
      <c r="T28" s="428">
        <v>0</v>
      </c>
      <c r="U28" s="428">
        <v>0</v>
      </c>
    </row>
    <row r="29" spans="1:21" s="151" customFormat="1" ht="17">
      <c r="A29" s="284">
        <v>16</v>
      </c>
      <c r="B29" s="285" t="s">
        <v>253</v>
      </c>
      <c r="C29" s="428">
        <f t="shared" si="2"/>
        <v>12842.2567</v>
      </c>
      <c r="D29" s="428">
        <f t="shared" si="3"/>
        <v>12842.2567</v>
      </c>
      <c r="E29" s="428">
        <f t="shared" si="1"/>
        <v>0</v>
      </c>
      <c r="F29" s="428">
        <v>0</v>
      </c>
      <c r="G29" s="428">
        <v>0</v>
      </c>
      <c r="H29" s="286">
        <v>0</v>
      </c>
      <c r="I29" s="286">
        <v>0</v>
      </c>
      <c r="J29" s="431">
        <v>0</v>
      </c>
      <c r="K29" s="286">
        <v>12700.2567</v>
      </c>
      <c r="L29" s="286">
        <v>40</v>
      </c>
      <c r="M29" s="533">
        <v>0</v>
      </c>
      <c r="N29" s="533">
        <v>0</v>
      </c>
      <c r="O29" s="286">
        <v>142</v>
      </c>
      <c r="P29" s="431">
        <v>0</v>
      </c>
      <c r="Q29" s="428">
        <v>0</v>
      </c>
      <c r="R29" s="431">
        <v>0</v>
      </c>
      <c r="S29" s="428">
        <v>0</v>
      </c>
      <c r="T29" s="428">
        <v>0</v>
      </c>
      <c r="U29" s="428">
        <v>0</v>
      </c>
    </row>
    <row r="30" spans="1:21" s="151" customFormat="1" ht="17">
      <c r="A30" s="284">
        <v>17</v>
      </c>
      <c r="B30" s="285" t="s">
        <v>254</v>
      </c>
      <c r="C30" s="428">
        <f t="shared" si="2"/>
        <v>9643.1146000000008</v>
      </c>
      <c r="D30" s="428">
        <f t="shared" si="3"/>
        <v>9643.1146000000008</v>
      </c>
      <c r="E30" s="428">
        <f t="shared" si="1"/>
        <v>0</v>
      </c>
      <c r="F30" s="428">
        <v>0</v>
      </c>
      <c r="G30" s="428">
        <v>0</v>
      </c>
      <c r="H30" s="286">
        <v>0</v>
      </c>
      <c r="I30" s="286">
        <v>0</v>
      </c>
      <c r="J30" s="431">
        <v>0</v>
      </c>
      <c r="K30" s="286">
        <v>9523.1146000000008</v>
      </c>
      <c r="L30" s="286">
        <v>40</v>
      </c>
      <c r="M30" s="533">
        <v>0</v>
      </c>
      <c r="N30" s="533">
        <v>0</v>
      </c>
      <c r="O30" s="286">
        <v>120</v>
      </c>
      <c r="P30" s="431">
        <v>0</v>
      </c>
      <c r="Q30" s="428">
        <v>0</v>
      </c>
      <c r="R30" s="431">
        <v>0</v>
      </c>
      <c r="S30" s="428">
        <v>0</v>
      </c>
      <c r="T30" s="428">
        <v>0</v>
      </c>
      <c r="U30" s="428">
        <v>0</v>
      </c>
    </row>
    <row r="31" spans="1:21" s="151" customFormat="1" ht="17">
      <c r="A31" s="284">
        <v>18</v>
      </c>
      <c r="B31" s="285" t="s">
        <v>255</v>
      </c>
      <c r="C31" s="428">
        <f t="shared" si="2"/>
        <v>12597.274600000001</v>
      </c>
      <c r="D31" s="428">
        <f t="shared" si="3"/>
        <v>12597.274600000001</v>
      </c>
      <c r="E31" s="428">
        <f t="shared" si="1"/>
        <v>0</v>
      </c>
      <c r="F31" s="428">
        <v>0</v>
      </c>
      <c r="G31" s="428">
        <v>0</v>
      </c>
      <c r="H31" s="286">
        <v>0</v>
      </c>
      <c r="I31" s="286">
        <v>0</v>
      </c>
      <c r="J31" s="431">
        <v>0</v>
      </c>
      <c r="K31" s="286">
        <v>12441.274600000001</v>
      </c>
      <c r="L31" s="286">
        <v>40</v>
      </c>
      <c r="M31" s="533">
        <v>0</v>
      </c>
      <c r="N31" s="533">
        <v>0</v>
      </c>
      <c r="O31" s="286">
        <v>156</v>
      </c>
      <c r="P31" s="431">
        <v>0</v>
      </c>
      <c r="Q31" s="428">
        <v>0</v>
      </c>
      <c r="R31" s="431">
        <v>0</v>
      </c>
      <c r="S31" s="428">
        <v>0</v>
      </c>
      <c r="T31" s="428">
        <v>0</v>
      </c>
      <c r="U31" s="428">
        <v>0</v>
      </c>
    </row>
    <row r="32" spans="1:21" s="151" customFormat="1" ht="17">
      <c r="A32" s="284">
        <v>19</v>
      </c>
      <c r="B32" s="285" t="s">
        <v>256</v>
      </c>
      <c r="C32" s="428">
        <f t="shared" si="2"/>
        <v>11237.836599999999</v>
      </c>
      <c r="D32" s="428">
        <f t="shared" si="3"/>
        <v>11237.836599999999</v>
      </c>
      <c r="E32" s="428">
        <f t="shared" si="1"/>
        <v>0</v>
      </c>
      <c r="F32" s="428">
        <v>0</v>
      </c>
      <c r="G32" s="428">
        <v>0</v>
      </c>
      <c r="H32" s="286">
        <v>0</v>
      </c>
      <c r="I32" s="286">
        <v>0</v>
      </c>
      <c r="J32" s="431">
        <v>0</v>
      </c>
      <c r="K32" s="286">
        <v>11112.836599999999</v>
      </c>
      <c r="L32" s="286">
        <v>40</v>
      </c>
      <c r="M32" s="533">
        <v>0</v>
      </c>
      <c r="N32" s="533">
        <v>0</v>
      </c>
      <c r="O32" s="286">
        <v>125</v>
      </c>
      <c r="P32" s="431">
        <v>0</v>
      </c>
      <c r="Q32" s="428">
        <v>0</v>
      </c>
      <c r="R32" s="431">
        <v>0</v>
      </c>
      <c r="S32" s="428">
        <v>0</v>
      </c>
      <c r="T32" s="428">
        <v>0</v>
      </c>
      <c r="U32" s="428">
        <v>0</v>
      </c>
    </row>
    <row r="33" spans="1:21" s="151" customFormat="1" ht="17">
      <c r="A33" s="284">
        <v>20</v>
      </c>
      <c r="B33" s="285" t="s">
        <v>257</v>
      </c>
      <c r="C33" s="428">
        <f t="shared" si="2"/>
        <v>17590.369600000002</v>
      </c>
      <c r="D33" s="428">
        <f t="shared" si="3"/>
        <v>17590.369600000002</v>
      </c>
      <c r="E33" s="428">
        <f t="shared" si="1"/>
        <v>3000</v>
      </c>
      <c r="F33" s="428">
        <v>0</v>
      </c>
      <c r="G33" s="428">
        <v>0</v>
      </c>
      <c r="H33" s="286">
        <v>3000</v>
      </c>
      <c r="I33" s="286">
        <v>0</v>
      </c>
      <c r="J33" s="431">
        <v>0</v>
      </c>
      <c r="K33" s="286">
        <v>14436.369600000002</v>
      </c>
      <c r="L33" s="286">
        <v>40</v>
      </c>
      <c r="M33" s="533">
        <v>0</v>
      </c>
      <c r="N33" s="533">
        <v>0</v>
      </c>
      <c r="O33" s="286">
        <v>154</v>
      </c>
      <c r="P33" s="431">
        <v>0</v>
      </c>
      <c r="Q33" s="428">
        <v>0</v>
      </c>
      <c r="R33" s="431">
        <v>0</v>
      </c>
      <c r="S33" s="428">
        <v>0</v>
      </c>
      <c r="T33" s="428">
        <v>0</v>
      </c>
      <c r="U33" s="428">
        <v>0</v>
      </c>
    </row>
    <row r="34" spans="1:21">
      <c r="A34" s="678"/>
      <c r="B34" s="678"/>
      <c r="C34" s="678"/>
      <c r="D34" s="678"/>
      <c r="E34" s="678"/>
      <c r="F34" s="678"/>
      <c r="G34" s="678"/>
      <c r="H34" s="678"/>
      <c r="I34" s="678"/>
      <c r="J34" s="678"/>
      <c r="K34" s="678"/>
      <c r="L34" s="678"/>
      <c r="M34" s="678"/>
      <c r="N34" s="678"/>
      <c r="O34" s="678"/>
      <c r="P34" s="678"/>
      <c r="Q34" s="678"/>
      <c r="R34" s="678"/>
      <c r="S34" s="678"/>
      <c r="T34" s="678"/>
      <c r="U34" s="678"/>
    </row>
    <row r="35" spans="1:21">
      <c r="A35" s="679"/>
      <c r="B35" s="679"/>
      <c r="C35" s="679"/>
      <c r="D35" s="679"/>
      <c r="E35" s="679"/>
      <c r="F35" s="679"/>
      <c r="G35" s="679"/>
      <c r="H35" s="679"/>
      <c r="I35" s="679"/>
      <c r="J35" s="679"/>
      <c r="K35" s="679"/>
      <c r="L35" s="679"/>
      <c r="M35" s="679"/>
      <c r="N35" s="679"/>
      <c r="O35" s="679"/>
      <c r="P35" s="679"/>
      <c r="Q35" s="679"/>
      <c r="R35" s="679"/>
      <c r="S35" s="679"/>
      <c r="T35" s="679"/>
      <c r="U35" s="679"/>
    </row>
    <row r="38" spans="1:21" ht="20.25" customHeight="1"/>
    <row r="40" spans="1:21" ht="29.25" customHeight="1"/>
    <row r="41" spans="1:21" ht="31.5" hidden="1" customHeight="1"/>
    <row r="42" spans="1:21" ht="23.25" customHeight="1"/>
    <row r="43" spans="1:21" ht="21" customHeight="1"/>
    <row r="52" ht="18" customHeight="1"/>
    <row r="54" ht="19.5" customHeight="1"/>
    <row r="55" ht="19.5" customHeight="1"/>
    <row r="56" ht="24.75" customHeight="1"/>
    <row r="311" spans="4:4" ht="18">
      <c r="D311" s="535" t="s">
        <v>221</v>
      </c>
    </row>
  </sheetData>
  <mergeCells count="32">
    <mergeCell ref="R2:U2"/>
    <mergeCell ref="R1:U1"/>
    <mergeCell ref="S7:U7"/>
    <mergeCell ref="N9:N11"/>
    <mergeCell ref="O9:O11"/>
    <mergeCell ref="P9:P11"/>
    <mergeCell ref="Q9:Q11"/>
    <mergeCell ref="A4:U4"/>
    <mergeCell ref="A5:U5"/>
    <mergeCell ref="A8:A11"/>
    <mergeCell ref="B8:B11"/>
    <mergeCell ref="C8:C11"/>
    <mergeCell ref="D8:P8"/>
    <mergeCell ref="Q8:T8"/>
    <mergeCell ref="U8:U11"/>
    <mergeCell ref="D9:D11"/>
    <mergeCell ref="A1:C1"/>
    <mergeCell ref="A2:C2"/>
    <mergeCell ref="A34:U34"/>
    <mergeCell ref="A35:U35"/>
    <mergeCell ref="R9:R11"/>
    <mergeCell ref="S9:S11"/>
    <mergeCell ref="T9:T11"/>
    <mergeCell ref="E10:E11"/>
    <mergeCell ref="F10:G10"/>
    <mergeCell ref="H10:H11"/>
    <mergeCell ref="I10:I11"/>
    <mergeCell ref="J10:J11"/>
    <mergeCell ref="K10:K11"/>
    <mergeCell ref="L10:M10"/>
    <mergeCell ref="E9:J9"/>
    <mergeCell ref="K9:M9"/>
  </mergeCells>
  <pageMargins left="0.118110236220472" right="0" top="0.74803149606299202" bottom="0.55118110236220497" header="0.31496062992126" footer="0.31496062992126"/>
  <pageSetup paperSize="9" scale="64"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E30"/>
  <sheetViews>
    <sheetView workbookViewId="0">
      <selection activeCell="F30" sqref="A1:F30"/>
    </sheetView>
  </sheetViews>
  <sheetFormatPr baseColWidth="10" defaultColWidth="9.1640625" defaultRowHeight="16"/>
  <cols>
    <col min="1" max="1" width="5.5" style="81" customWidth="1"/>
    <col min="2" max="2" width="26.5" style="81" customWidth="1"/>
    <col min="3" max="3" width="10.83203125" style="81" customWidth="1"/>
    <col min="4" max="4" width="13.6640625" style="81" bestFit="1" customWidth="1"/>
    <col min="5" max="5" width="15.83203125" style="81" customWidth="1"/>
    <col min="6" max="6" width="14" style="81" customWidth="1"/>
    <col min="7" max="16384" width="9.1640625" style="81"/>
  </cols>
  <sheetData>
    <row r="1" spans="1:31" s="151" customFormat="1" ht="17">
      <c r="A1" s="676" t="s">
        <v>378</v>
      </c>
      <c r="B1" s="676"/>
      <c r="C1" s="538"/>
      <c r="D1" s="682" t="s">
        <v>279</v>
      </c>
      <c r="E1" s="682"/>
      <c r="F1" s="682"/>
    </row>
    <row r="2" spans="1:31" s="151" customFormat="1" ht="17">
      <c r="A2" s="677" t="s">
        <v>379</v>
      </c>
      <c r="B2" s="677"/>
      <c r="C2" s="539"/>
      <c r="D2" s="651" t="s">
        <v>271</v>
      </c>
      <c r="E2" s="651"/>
      <c r="F2" s="651"/>
      <c r="G2" s="24"/>
      <c r="H2" s="24"/>
    </row>
    <row r="3" spans="1:31" s="174" customFormat="1" ht="10">
      <c r="A3" s="540"/>
      <c r="B3" s="540"/>
      <c r="C3" s="540"/>
      <c r="D3" s="175"/>
      <c r="E3" s="175"/>
      <c r="F3" s="176"/>
    </row>
    <row r="4" spans="1:31" ht="42.75" customHeight="1">
      <c r="A4" s="686" t="s">
        <v>491</v>
      </c>
      <c r="B4" s="686"/>
      <c r="C4" s="686"/>
      <c r="D4" s="686"/>
      <c r="E4" s="686"/>
      <c r="F4" s="686"/>
    </row>
    <row r="5" spans="1:31">
      <c r="A5" s="687" t="str">
        <f>+'41'!A5:U5</f>
        <v>(Ban hành kèm theo NQ số : ….../NQ-HĐND ngày …. /12/2024 của HĐND thị xã Điện Bàn)</v>
      </c>
      <c r="B5" s="687"/>
      <c r="C5" s="687"/>
      <c r="D5" s="687"/>
      <c r="E5" s="687"/>
      <c r="F5" s="687"/>
    </row>
    <row r="6" spans="1:31" s="173" customFormat="1" ht="8">
      <c r="A6" s="541"/>
      <c r="B6" s="541"/>
      <c r="C6" s="541"/>
      <c r="D6" s="541"/>
      <c r="E6" s="541"/>
      <c r="F6" s="541"/>
    </row>
    <row r="7" spans="1:31">
      <c r="A7" s="82"/>
      <c r="B7" s="82"/>
      <c r="C7" s="82"/>
      <c r="D7" s="82"/>
      <c r="E7" s="688" t="s">
        <v>262</v>
      </c>
      <c r="F7" s="688"/>
    </row>
    <row r="8" spans="1:31" ht="105.75" customHeight="1">
      <c r="A8" s="509" t="s">
        <v>0</v>
      </c>
      <c r="B8" s="509" t="s">
        <v>223</v>
      </c>
      <c r="C8" s="509" t="s">
        <v>87</v>
      </c>
      <c r="D8" s="509" t="s">
        <v>263</v>
      </c>
      <c r="E8" s="509" t="s">
        <v>264</v>
      </c>
      <c r="F8" s="509" t="s">
        <v>213</v>
      </c>
      <c r="L8" s="542"/>
      <c r="M8" s="542"/>
      <c r="N8" s="542"/>
      <c r="O8" s="542"/>
      <c r="P8" s="542"/>
      <c r="Q8" s="542"/>
      <c r="R8" s="542"/>
      <c r="S8" s="542"/>
      <c r="T8" s="542"/>
      <c r="U8" s="542"/>
      <c r="V8" s="542"/>
      <c r="W8" s="542"/>
      <c r="X8" s="542"/>
      <c r="Y8" s="542"/>
      <c r="Z8" s="542"/>
      <c r="AA8" s="542"/>
      <c r="AB8" s="542"/>
      <c r="AC8" s="542"/>
      <c r="AD8" s="542"/>
      <c r="AE8" s="542"/>
    </row>
    <row r="9" spans="1:31" ht="17">
      <c r="A9" s="509" t="s">
        <v>1</v>
      </c>
      <c r="B9" s="509" t="s">
        <v>2</v>
      </c>
      <c r="C9" s="509" t="s">
        <v>224</v>
      </c>
      <c r="D9" s="509">
        <v>2</v>
      </c>
      <c r="E9" s="509">
        <v>3</v>
      </c>
      <c r="F9" s="509">
        <v>4</v>
      </c>
    </row>
    <row r="10" spans="1:31" s="152" customFormat="1" ht="16.5" customHeight="1">
      <c r="A10" s="188"/>
      <c r="B10" s="189" t="s">
        <v>89</v>
      </c>
      <c r="C10" s="53">
        <f>+SUM(C11:C30)</f>
        <v>107238.812637</v>
      </c>
      <c r="D10" s="53">
        <f t="shared" ref="D10:F10" si="0">+SUM(D11:D30)</f>
        <v>9500</v>
      </c>
      <c r="E10" s="53">
        <f t="shared" si="0"/>
        <v>97738.81263700001</v>
      </c>
      <c r="F10" s="53">
        <f t="shared" si="0"/>
        <v>0</v>
      </c>
    </row>
    <row r="11" spans="1:31" s="151" customFormat="1" ht="22.5" customHeight="1">
      <c r="A11" s="284">
        <v>1</v>
      </c>
      <c r="B11" s="285" t="s">
        <v>238</v>
      </c>
      <c r="C11" s="31">
        <f>+D11+E11+F11</f>
        <v>4645.5332369999996</v>
      </c>
      <c r="D11" s="287">
        <v>0</v>
      </c>
      <c r="E11" s="543">
        <v>4645.5332369999996</v>
      </c>
      <c r="F11" s="31">
        <v>0</v>
      </c>
    </row>
    <row r="12" spans="1:31" s="151" customFormat="1" ht="22.5" customHeight="1">
      <c r="A12" s="284">
        <v>2</v>
      </c>
      <c r="B12" s="285" t="s">
        <v>239</v>
      </c>
      <c r="C12" s="31">
        <f t="shared" ref="C12:C30" si="1">+D12+E12+F12</f>
        <v>8461.0105999999978</v>
      </c>
      <c r="D12" s="31">
        <v>3500</v>
      </c>
      <c r="E12" s="543">
        <v>4961.0105999999978</v>
      </c>
      <c r="F12" s="31">
        <v>0</v>
      </c>
    </row>
    <row r="13" spans="1:31" s="151" customFormat="1" ht="22.5" customHeight="1">
      <c r="A13" s="284">
        <v>3</v>
      </c>
      <c r="B13" s="285" t="s">
        <v>240</v>
      </c>
      <c r="C13" s="31">
        <f t="shared" si="1"/>
        <v>5758.0285999999996</v>
      </c>
      <c r="D13" s="31">
        <v>0</v>
      </c>
      <c r="E13" s="543">
        <v>5758.0285999999996</v>
      </c>
      <c r="F13" s="31">
        <v>0</v>
      </c>
    </row>
    <row r="14" spans="1:31" s="151" customFormat="1" ht="22.5" customHeight="1">
      <c r="A14" s="284">
        <v>4</v>
      </c>
      <c r="B14" s="285" t="s">
        <v>241</v>
      </c>
      <c r="C14" s="31">
        <f t="shared" si="1"/>
        <v>4542.4625999999998</v>
      </c>
      <c r="D14" s="31">
        <v>0</v>
      </c>
      <c r="E14" s="543">
        <v>4542.4625999999998</v>
      </c>
      <c r="F14" s="31">
        <v>0</v>
      </c>
    </row>
    <row r="15" spans="1:31" s="151" customFormat="1" ht="22.5" customHeight="1">
      <c r="A15" s="284">
        <v>5</v>
      </c>
      <c r="B15" s="285" t="s">
        <v>242</v>
      </c>
      <c r="C15" s="31">
        <f t="shared" si="1"/>
        <v>7638.2566000000006</v>
      </c>
      <c r="D15" s="31">
        <v>3000</v>
      </c>
      <c r="E15" s="543">
        <v>4638.2566000000006</v>
      </c>
      <c r="F15" s="31">
        <v>0</v>
      </c>
    </row>
    <row r="16" spans="1:31" s="151" customFormat="1" ht="22.5" customHeight="1">
      <c r="A16" s="284">
        <v>6</v>
      </c>
      <c r="B16" s="285" t="s">
        <v>243</v>
      </c>
      <c r="C16" s="31">
        <f t="shared" si="1"/>
        <v>4119.1265999999987</v>
      </c>
      <c r="D16" s="31">
        <v>0</v>
      </c>
      <c r="E16" s="543">
        <v>4119.1265999999987</v>
      </c>
      <c r="F16" s="31">
        <v>0</v>
      </c>
    </row>
    <row r="17" spans="1:6" s="151" customFormat="1" ht="22.5" customHeight="1">
      <c r="A17" s="284">
        <v>7</v>
      </c>
      <c r="B17" s="285" t="s">
        <v>244</v>
      </c>
      <c r="C17" s="31">
        <f t="shared" si="1"/>
        <v>3853.7515999999987</v>
      </c>
      <c r="D17" s="31">
        <v>0</v>
      </c>
      <c r="E17" s="543">
        <v>3853.7515999999987</v>
      </c>
      <c r="F17" s="31">
        <v>0</v>
      </c>
    </row>
    <row r="18" spans="1:6" s="151" customFormat="1" ht="22.5" customHeight="1">
      <c r="A18" s="284">
        <v>8</v>
      </c>
      <c r="B18" s="285" t="s">
        <v>245</v>
      </c>
      <c r="C18" s="31">
        <f t="shared" si="1"/>
        <v>4076.2335999999996</v>
      </c>
      <c r="D18" s="31">
        <v>0</v>
      </c>
      <c r="E18" s="543">
        <v>4076.2335999999996</v>
      </c>
      <c r="F18" s="31">
        <v>0</v>
      </c>
    </row>
    <row r="19" spans="1:6" s="151" customFormat="1" ht="22.5" customHeight="1">
      <c r="A19" s="284">
        <v>9</v>
      </c>
      <c r="B19" s="285" t="s">
        <v>246</v>
      </c>
      <c r="C19" s="31">
        <f t="shared" si="1"/>
        <v>3952.4046000000017</v>
      </c>
      <c r="D19" s="31">
        <v>0</v>
      </c>
      <c r="E19" s="543">
        <v>3952.4046000000017</v>
      </c>
      <c r="F19" s="31">
        <v>0</v>
      </c>
    </row>
    <row r="20" spans="1:6" s="151" customFormat="1" ht="22.5" customHeight="1">
      <c r="A20" s="284">
        <v>10</v>
      </c>
      <c r="B20" s="285" t="s">
        <v>247</v>
      </c>
      <c r="C20" s="31">
        <f t="shared" si="1"/>
        <v>8552.6346000000012</v>
      </c>
      <c r="D20" s="31">
        <v>0</v>
      </c>
      <c r="E20" s="543">
        <v>8552.6346000000012</v>
      </c>
      <c r="F20" s="31">
        <v>0</v>
      </c>
    </row>
    <row r="21" spans="1:6" s="151" customFormat="1" ht="22.5" customHeight="1">
      <c r="A21" s="284">
        <v>11</v>
      </c>
      <c r="B21" s="285" t="s">
        <v>248</v>
      </c>
      <c r="C21" s="31">
        <f t="shared" si="1"/>
        <v>6226.7085999999999</v>
      </c>
      <c r="D21" s="31">
        <v>0</v>
      </c>
      <c r="E21" s="543">
        <v>6226.7085999999999</v>
      </c>
      <c r="F21" s="31">
        <v>0</v>
      </c>
    </row>
    <row r="22" spans="1:6" s="151" customFormat="1" ht="22.5" customHeight="1">
      <c r="A22" s="284">
        <v>12</v>
      </c>
      <c r="B22" s="285" t="s">
        <v>249</v>
      </c>
      <c r="C22" s="31">
        <f t="shared" si="1"/>
        <v>4004.5846000000001</v>
      </c>
      <c r="D22" s="31">
        <v>0</v>
      </c>
      <c r="E22" s="543">
        <v>4004.5846000000001</v>
      </c>
      <c r="F22" s="31">
        <v>0</v>
      </c>
    </row>
    <row r="23" spans="1:6" s="151" customFormat="1" ht="22.5" customHeight="1">
      <c r="A23" s="284">
        <v>13</v>
      </c>
      <c r="B23" s="285" t="s">
        <v>250</v>
      </c>
      <c r="C23" s="31">
        <f t="shared" si="1"/>
        <v>4170.2465999999986</v>
      </c>
      <c r="D23" s="31">
        <v>0</v>
      </c>
      <c r="E23" s="543">
        <v>4170.2465999999986</v>
      </c>
      <c r="F23" s="31">
        <v>0</v>
      </c>
    </row>
    <row r="24" spans="1:6" s="151" customFormat="1" ht="22.5" customHeight="1">
      <c r="A24" s="284">
        <v>14</v>
      </c>
      <c r="B24" s="285" t="s">
        <v>251</v>
      </c>
      <c r="C24" s="31">
        <f t="shared" si="1"/>
        <v>4599.2366000000002</v>
      </c>
      <c r="D24" s="31">
        <v>0</v>
      </c>
      <c r="E24" s="543">
        <v>4599.2366000000002</v>
      </c>
      <c r="F24" s="31">
        <v>0</v>
      </c>
    </row>
    <row r="25" spans="1:6" s="151" customFormat="1" ht="22.5" customHeight="1">
      <c r="A25" s="284">
        <v>15</v>
      </c>
      <c r="B25" s="285" t="s">
        <v>252</v>
      </c>
      <c r="C25" s="31">
        <f t="shared" si="1"/>
        <v>4076.6575999999995</v>
      </c>
      <c r="D25" s="31">
        <v>0</v>
      </c>
      <c r="E25" s="543">
        <v>4076.6575999999995</v>
      </c>
      <c r="F25" s="31">
        <v>0</v>
      </c>
    </row>
    <row r="26" spans="1:6" s="151" customFormat="1" ht="22.5" customHeight="1">
      <c r="A26" s="284">
        <v>16</v>
      </c>
      <c r="B26" s="285" t="s">
        <v>253</v>
      </c>
      <c r="C26" s="31">
        <f t="shared" si="1"/>
        <v>5684.6205999999993</v>
      </c>
      <c r="D26" s="31">
        <v>0</v>
      </c>
      <c r="E26" s="543">
        <v>5684.6205999999993</v>
      </c>
      <c r="F26" s="31">
        <v>0</v>
      </c>
    </row>
    <row r="27" spans="1:6" s="151" customFormat="1" ht="22.5" customHeight="1">
      <c r="A27" s="284">
        <v>17</v>
      </c>
      <c r="B27" s="285" t="s">
        <v>254</v>
      </c>
      <c r="C27" s="31">
        <f t="shared" si="1"/>
        <v>3515.1545999999998</v>
      </c>
      <c r="D27" s="31">
        <v>0</v>
      </c>
      <c r="E27" s="543">
        <v>3515.1545999999998</v>
      </c>
      <c r="F27" s="31">
        <v>0</v>
      </c>
    </row>
    <row r="28" spans="1:6" s="151" customFormat="1" ht="22.5" customHeight="1">
      <c r="A28" s="284">
        <v>18</v>
      </c>
      <c r="B28" s="285" t="s">
        <v>255</v>
      </c>
      <c r="C28" s="31">
        <f t="shared" si="1"/>
        <v>4687.2746000000006</v>
      </c>
      <c r="D28" s="31">
        <v>0</v>
      </c>
      <c r="E28" s="543">
        <v>4687.2746000000006</v>
      </c>
      <c r="F28" s="31">
        <v>0</v>
      </c>
    </row>
    <row r="29" spans="1:6" s="151" customFormat="1" ht="22.5" customHeight="1">
      <c r="A29" s="284">
        <v>19</v>
      </c>
      <c r="B29" s="285" t="s">
        <v>256</v>
      </c>
      <c r="C29" s="31">
        <f t="shared" si="1"/>
        <v>4859.9565999999995</v>
      </c>
      <c r="D29" s="31">
        <v>0</v>
      </c>
      <c r="E29" s="543">
        <v>4859.9565999999995</v>
      </c>
      <c r="F29" s="31">
        <v>0</v>
      </c>
    </row>
    <row r="30" spans="1:6" s="151" customFormat="1" ht="22.5" customHeight="1">
      <c r="A30" s="284">
        <v>20</v>
      </c>
      <c r="B30" s="285" t="s">
        <v>257</v>
      </c>
      <c r="C30" s="31">
        <f t="shared" si="1"/>
        <v>9814.9295999999995</v>
      </c>
      <c r="D30" s="31">
        <v>3000</v>
      </c>
      <c r="E30" s="543">
        <v>6814.9295999999995</v>
      </c>
      <c r="F30" s="31">
        <v>0</v>
      </c>
    </row>
  </sheetData>
  <mergeCells count="7">
    <mergeCell ref="A4:F4"/>
    <mergeCell ref="A5:F5"/>
    <mergeCell ref="E7:F7"/>
    <mergeCell ref="D2:F2"/>
    <mergeCell ref="A1:B1"/>
    <mergeCell ref="A2:B2"/>
    <mergeCell ref="D1:F1"/>
  </mergeCells>
  <pageMargins left="0.75" right="0.5" top="0.75" bottom="0.5" header="0.31496062992126" footer="0.31496062992126"/>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Q109"/>
  <sheetViews>
    <sheetView tabSelected="1" zoomScale="80" zoomScaleNormal="80" workbookViewId="0">
      <selection sqref="A1:O108"/>
    </sheetView>
  </sheetViews>
  <sheetFormatPr baseColWidth="10" defaultColWidth="9.1640625" defaultRowHeight="15"/>
  <cols>
    <col min="1" max="1" width="7.33203125" style="506" customWidth="1"/>
    <col min="2" max="2" width="39" style="457" customWidth="1"/>
    <col min="3" max="3" width="11.83203125" style="457" customWidth="1"/>
    <col min="4" max="4" width="11.5" style="457" customWidth="1"/>
    <col min="5" max="5" width="11" style="506" customWidth="1"/>
    <col min="6" max="6" width="15.5" style="457" customWidth="1"/>
    <col min="7" max="7" width="14.5" style="457" customWidth="1"/>
    <col min="8" max="8" width="18.5" style="457" customWidth="1"/>
    <col min="9" max="9" width="14.5" style="457" customWidth="1"/>
    <col min="10" max="10" width="22.5" style="457" customWidth="1"/>
    <col min="11" max="11" width="16.33203125" style="457" customWidth="1"/>
    <col min="12" max="12" width="14.5" style="457" customWidth="1"/>
    <col min="13" max="13" width="19.83203125" style="457" customWidth="1"/>
    <col min="14" max="14" width="15.5" style="457" customWidth="1"/>
    <col min="15" max="15" width="24.33203125" style="457" customWidth="1"/>
    <col min="16" max="16" width="15.6640625" style="457" customWidth="1"/>
    <col min="17" max="17" width="20.5" style="457" customWidth="1"/>
    <col min="18" max="16384" width="9.1640625" style="457"/>
  </cols>
  <sheetData>
    <row r="1" spans="1:17" ht="18">
      <c r="A1" s="695" t="s">
        <v>378</v>
      </c>
      <c r="B1" s="695"/>
      <c r="C1" s="695"/>
      <c r="D1" s="455"/>
      <c r="E1" s="456"/>
      <c r="F1" s="455"/>
      <c r="G1" s="455"/>
      <c r="H1" s="455"/>
      <c r="I1" s="455"/>
      <c r="J1" s="455"/>
      <c r="K1" s="455"/>
      <c r="L1" s="455"/>
      <c r="M1" s="682" t="s">
        <v>650</v>
      </c>
      <c r="N1" s="682"/>
      <c r="O1" s="682"/>
      <c r="P1" s="455"/>
    </row>
    <row r="2" spans="1:17" ht="18">
      <c r="A2" s="695" t="s">
        <v>505</v>
      </c>
      <c r="B2" s="695"/>
      <c r="C2" s="695"/>
      <c r="D2" s="458"/>
      <c r="E2" s="458"/>
      <c r="F2" s="458"/>
      <c r="G2" s="459"/>
      <c r="H2" s="460"/>
      <c r="I2" s="460"/>
      <c r="J2" s="460"/>
      <c r="K2" s="460"/>
      <c r="L2" s="460"/>
      <c r="M2" s="651" t="s">
        <v>271</v>
      </c>
      <c r="N2" s="651"/>
      <c r="O2" s="651"/>
      <c r="P2" s="455"/>
    </row>
    <row r="3" spans="1:17" ht="23">
      <c r="A3" s="694" t="s">
        <v>492</v>
      </c>
      <c r="B3" s="694"/>
      <c r="C3" s="694"/>
      <c r="D3" s="694"/>
      <c r="E3" s="694"/>
      <c r="F3" s="694"/>
      <c r="G3" s="694"/>
      <c r="H3" s="694"/>
      <c r="I3" s="694"/>
      <c r="J3" s="694"/>
      <c r="K3" s="694"/>
      <c r="L3" s="694"/>
      <c r="M3" s="694"/>
      <c r="N3" s="694"/>
      <c r="O3" s="694"/>
      <c r="P3" s="455"/>
    </row>
    <row r="4" spans="1:17" ht="20">
      <c r="A4" s="696" t="str">
        <f>+'42'!A5:F5</f>
        <v>(Ban hành kèm theo NQ số : ….../NQ-HĐND ngày …. /12/2024 của HĐND thị xã Điện Bàn)</v>
      </c>
      <c r="B4" s="696"/>
      <c r="C4" s="696"/>
      <c r="D4" s="696"/>
      <c r="E4" s="696"/>
      <c r="F4" s="696"/>
      <c r="G4" s="696"/>
      <c r="H4" s="696"/>
      <c r="I4" s="696"/>
      <c r="J4" s="696"/>
      <c r="K4" s="696"/>
      <c r="L4" s="696"/>
      <c r="M4" s="696"/>
      <c r="N4" s="696"/>
      <c r="O4" s="696"/>
      <c r="P4" s="461"/>
    </row>
    <row r="5" spans="1:17" ht="8.25" customHeight="1">
      <c r="A5" s="462"/>
      <c r="B5" s="463"/>
      <c r="C5" s="462"/>
      <c r="D5" s="462"/>
      <c r="E5" s="462"/>
      <c r="F5" s="462"/>
      <c r="G5" s="464"/>
      <c r="H5" s="462"/>
      <c r="I5" s="462"/>
      <c r="J5" s="462"/>
      <c r="K5" s="462"/>
      <c r="L5" s="462"/>
      <c r="M5" s="462"/>
      <c r="N5" s="462"/>
      <c r="O5" s="462"/>
      <c r="P5" s="461"/>
    </row>
    <row r="6" spans="1:17" ht="24" customHeight="1">
      <c r="A6" s="456"/>
      <c r="B6" s="465"/>
      <c r="C6" s="458"/>
      <c r="D6" s="458"/>
      <c r="E6" s="458"/>
      <c r="F6" s="458"/>
      <c r="G6" s="459"/>
      <c r="H6" s="466"/>
      <c r="I6" s="466"/>
      <c r="J6" s="466"/>
      <c r="K6" s="466"/>
      <c r="L6" s="466"/>
      <c r="M6" s="466"/>
      <c r="N6" s="466"/>
      <c r="O6" s="467" t="s">
        <v>288</v>
      </c>
      <c r="P6" s="455"/>
    </row>
    <row r="7" spans="1:17" ht="18.75" customHeight="1">
      <c r="A7" s="697" t="s">
        <v>289</v>
      </c>
      <c r="B7" s="700" t="s">
        <v>290</v>
      </c>
      <c r="C7" s="697" t="s">
        <v>291</v>
      </c>
      <c r="D7" s="697" t="s">
        <v>506</v>
      </c>
      <c r="E7" s="701" t="s">
        <v>507</v>
      </c>
      <c r="F7" s="697" t="s">
        <v>357</v>
      </c>
      <c r="G7" s="704" t="s">
        <v>292</v>
      </c>
      <c r="H7" s="704" t="s">
        <v>508</v>
      </c>
      <c r="I7" s="705" t="s">
        <v>509</v>
      </c>
      <c r="J7" s="706"/>
      <c r="K7" s="706"/>
      <c r="L7" s="706"/>
      <c r="M7" s="706"/>
      <c r="N7" s="707"/>
      <c r="O7" s="697" t="s">
        <v>293</v>
      </c>
      <c r="P7" s="455"/>
    </row>
    <row r="8" spans="1:17" ht="9.75" customHeight="1">
      <c r="A8" s="697"/>
      <c r="B8" s="700"/>
      <c r="C8" s="697"/>
      <c r="D8" s="697"/>
      <c r="E8" s="702"/>
      <c r="F8" s="697"/>
      <c r="G8" s="704"/>
      <c r="H8" s="704"/>
      <c r="I8" s="708"/>
      <c r="J8" s="709"/>
      <c r="K8" s="709"/>
      <c r="L8" s="709"/>
      <c r="M8" s="709"/>
      <c r="N8" s="710"/>
      <c r="O8" s="697"/>
      <c r="P8" s="455"/>
    </row>
    <row r="9" spans="1:17" ht="52.5" customHeight="1">
      <c r="A9" s="697"/>
      <c r="B9" s="700"/>
      <c r="C9" s="697"/>
      <c r="D9" s="697"/>
      <c r="E9" s="702"/>
      <c r="F9" s="697"/>
      <c r="G9" s="704"/>
      <c r="H9" s="704"/>
      <c r="I9" s="689" t="s">
        <v>294</v>
      </c>
      <c r="J9" s="689" t="s">
        <v>295</v>
      </c>
      <c r="K9" s="689"/>
      <c r="L9" s="691" t="s">
        <v>296</v>
      </c>
      <c r="M9" s="692"/>
      <c r="N9" s="698" t="s">
        <v>297</v>
      </c>
      <c r="O9" s="697"/>
      <c r="P9" s="468"/>
    </row>
    <row r="10" spans="1:17" ht="139.5" customHeight="1">
      <c r="A10" s="697"/>
      <c r="B10" s="700"/>
      <c r="C10" s="697"/>
      <c r="D10" s="697"/>
      <c r="E10" s="703"/>
      <c r="F10" s="697"/>
      <c r="G10" s="704"/>
      <c r="H10" s="704"/>
      <c r="I10" s="690"/>
      <c r="J10" s="469" t="s">
        <v>298</v>
      </c>
      <c r="K10" s="469" t="s">
        <v>299</v>
      </c>
      <c r="L10" s="470" t="s">
        <v>510</v>
      </c>
      <c r="M10" s="471" t="s">
        <v>294</v>
      </c>
      <c r="N10" s="699"/>
      <c r="O10" s="697"/>
      <c r="P10" s="468"/>
    </row>
    <row r="11" spans="1:17" ht="40.5" customHeight="1">
      <c r="A11" s="549">
        <v>1</v>
      </c>
      <c r="B11" s="549">
        <v>2</v>
      </c>
      <c r="C11" s="549">
        <v>3</v>
      </c>
      <c r="D11" s="549">
        <v>4</v>
      </c>
      <c r="E11" s="549">
        <v>5</v>
      </c>
      <c r="F11" s="549">
        <v>6</v>
      </c>
      <c r="G11" s="550">
        <v>7</v>
      </c>
      <c r="H11" s="550" t="s">
        <v>511</v>
      </c>
      <c r="I11" s="551">
        <v>9</v>
      </c>
      <c r="J11" s="550">
        <v>10</v>
      </c>
      <c r="K11" s="550">
        <v>11</v>
      </c>
      <c r="L11" s="552">
        <v>12</v>
      </c>
      <c r="M11" s="550">
        <v>13</v>
      </c>
      <c r="N11" s="550">
        <v>14</v>
      </c>
      <c r="O11" s="549">
        <v>15</v>
      </c>
      <c r="P11" s="468"/>
      <c r="Q11" s="472"/>
    </row>
    <row r="12" spans="1:17" s="475" customFormat="1" ht="69" customHeight="1">
      <c r="A12" s="553"/>
      <c r="B12" s="554" t="s">
        <v>512</v>
      </c>
      <c r="C12" s="555"/>
      <c r="D12" s="555"/>
      <c r="E12" s="555"/>
      <c r="F12" s="555"/>
      <c r="G12" s="556"/>
      <c r="H12" s="557">
        <f>+H13+H14+H100</f>
        <v>1385538</v>
      </c>
      <c r="I12" s="557">
        <f t="shared" ref="I12:N12" si="0">+I13+I14+I100</f>
        <v>15036</v>
      </c>
      <c r="J12" s="557">
        <f t="shared" si="0"/>
        <v>877650</v>
      </c>
      <c r="K12" s="557">
        <f t="shared" si="0"/>
        <v>140000</v>
      </c>
      <c r="L12" s="557">
        <f t="shared" si="0"/>
        <v>23530</v>
      </c>
      <c r="M12" s="557">
        <f>+M13+M14+M100</f>
        <v>9784</v>
      </c>
      <c r="N12" s="557">
        <f t="shared" si="0"/>
        <v>319538</v>
      </c>
      <c r="O12" s="558"/>
      <c r="P12" s="473"/>
      <c r="Q12" s="474"/>
    </row>
    <row r="13" spans="1:17" s="477" customFormat="1" ht="98.25" customHeight="1">
      <c r="A13" s="559" t="s">
        <v>1</v>
      </c>
      <c r="B13" s="560" t="s">
        <v>300</v>
      </c>
      <c r="C13" s="559"/>
      <c r="D13" s="559"/>
      <c r="E13" s="559"/>
      <c r="F13" s="559"/>
      <c r="G13" s="561"/>
      <c r="H13" s="562">
        <f>SUM(I13:N13)</f>
        <v>10113</v>
      </c>
      <c r="I13" s="562"/>
      <c r="J13" s="562">
        <v>4500</v>
      </c>
      <c r="K13" s="562"/>
      <c r="L13" s="562"/>
      <c r="M13" s="562">
        <v>3900</v>
      </c>
      <c r="N13" s="562">
        <v>1713</v>
      </c>
      <c r="O13" s="563" t="s">
        <v>513</v>
      </c>
      <c r="P13" s="473"/>
    </row>
    <row r="14" spans="1:17" s="477" customFormat="1" ht="94.5" customHeight="1">
      <c r="A14" s="559" t="s">
        <v>2</v>
      </c>
      <c r="B14" s="564" t="s">
        <v>514</v>
      </c>
      <c r="C14" s="559"/>
      <c r="D14" s="559"/>
      <c r="E14" s="559"/>
      <c r="F14" s="559"/>
      <c r="G14" s="561"/>
      <c r="H14" s="562">
        <f>+H15+H16+H17+H21+H22+H33+H37+H38+H39+H41+H50+H51+H53+H64+H65+H69+H72+H99</f>
        <v>1324825</v>
      </c>
      <c r="I14" s="562">
        <f t="shared" ref="I14:N14" si="1">+I15+I16+I17+I21+I22+I33+I37+I38+I39+I41+I50+I51+I53+I64+I65+I69+I72+I99</f>
        <v>15036</v>
      </c>
      <c r="J14" s="562">
        <f t="shared" si="1"/>
        <v>833150</v>
      </c>
      <c r="K14" s="562">
        <f t="shared" si="1"/>
        <v>140000</v>
      </c>
      <c r="L14" s="562">
        <f t="shared" si="1"/>
        <v>14030</v>
      </c>
      <c r="M14" s="562">
        <f t="shared" si="1"/>
        <v>4784</v>
      </c>
      <c r="N14" s="562">
        <f t="shared" si="1"/>
        <v>317825</v>
      </c>
      <c r="O14" s="563"/>
      <c r="P14" s="473"/>
    </row>
    <row r="15" spans="1:17" ht="123.75" customHeight="1">
      <c r="A15" s="559" t="s">
        <v>3</v>
      </c>
      <c r="B15" s="564" t="s">
        <v>301</v>
      </c>
      <c r="C15" s="565"/>
      <c r="D15" s="565"/>
      <c r="E15" s="565"/>
      <c r="F15" s="565"/>
      <c r="G15" s="561"/>
      <c r="H15" s="562">
        <f>SUM(I15:N15)</f>
        <v>130000</v>
      </c>
      <c r="I15" s="562"/>
      <c r="J15" s="562">
        <v>100000</v>
      </c>
      <c r="K15" s="562">
        <v>30000</v>
      </c>
      <c r="L15" s="566"/>
      <c r="M15" s="566"/>
      <c r="N15" s="566"/>
      <c r="O15" s="563" t="s">
        <v>302</v>
      </c>
      <c r="P15" s="473"/>
    </row>
    <row r="16" spans="1:17" ht="25.5" customHeight="1">
      <c r="A16" s="559" t="s">
        <v>4</v>
      </c>
      <c r="B16" s="564" t="s">
        <v>303</v>
      </c>
      <c r="C16" s="565"/>
      <c r="D16" s="565"/>
      <c r="E16" s="565"/>
      <c r="F16" s="565"/>
      <c r="G16" s="561"/>
      <c r="H16" s="562">
        <f>SUM(I16:N16)</f>
        <v>10000</v>
      </c>
      <c r="I16" s="566"/>
      <c r="J16" s="566">
        <v>10000</v>
      </c>
      <c r="K16" s="566"/>
      <c r="L16" s="566"/>
      <c r="M16" s="566"/>
      <c r="N16" s="566"/>
      <c r="O16" s="563"/>
      <c r="P16" s="473"/>
    </row>
    <row r="17" spans="1:16" ht="25.5" customHeight="1">
      <c r="A17" s="559" t="s">
        <v>10</v>
      </c>
      <c r="B17" s="564" t="s">
        <v>304</v>
      </c>
      <c r="C17" s="565"/>
      <c r="D17" s="565"/>
      <c r="E17" s="565"/>
      <c r="F17" s="561"/>
      <c r="G17" s="562">
        <f>SUM(G18:G20)</f>
        <v>11610</v>
      </c>
      <c r="H17" s="562">
        <f>SUM(H18:H20)</f>
        <v>4000</v>
      </c>
      <c r="I17" s="562">
        <f t="shared" ref="I17:N17" si="2">SUM(I18:I20)</f>
        <v>0</v>
      </c>
      <c r="J17" s="562">
        <f t="shared" si="2"/>
        <v>4000</v>
      </c>
      <c r="K17" s="562">
        <f t="shared" si="2"/>
        <v>0</v>
      </c>
      <c r="L17" s="562">
        <f t="shared" si="2"/>
        <v>0</v>
      </c>
      <c r="M17" s="562">
        <f t="shared" si="2"/>
        <v>0</v>
      </c>
      <c r="N17" s="562">
        <f t="shared" si="2"/>
        <v>0</v>
      </c>
      <c r="O17" s="563"/>
      <c r="P17" s="473"/>
    </row>
    <row r="18" spans="1:16" ht="52.5" customHeight="1">
      <c r="A18" s="544">
        <v>1</v>
      </c>
      <c r="B18" s="545" t="s">
        <v>515</v>
      </c>
      <c r="C18" s="544" t="s">
        <v>375</v>
      </c>
      <c r="D18" s="544" t="s">
        <v>393</v>
      </c>
      <c r="E18" s="544">
        <v>7837787</v>
      </c>
      <c r="F18" s="544" t="s">
        <v>516</v>
      </c>
      <c r="G18" s="547">
        <v>4268</v>
      </c>
      <c r="H18" s="547">
        <f t="shared" ref="H18:H19" si="3">SUM(I18:N18)</f>
        <v>1000</v>
      </c>
      <c r="I18" s="547"/>
      <c r="J18" s="547">
        <v>1000</v>
      </c>
      <c r="K18" s="547"/>
      <c r="L18" s="547"/>
      <c r="M18" s="547"/>
      <c r="N18" s="547"/>
      <c r="O18" s="548"/>
      <c r="P18" s="482"/>
    </row>
    <row r="19" spans="1:16" ht="52.5" customHeight="1">
      <c r="A19" s="478">
        <v>2</v>
      </c>
      <c r="B19" s="445" t="s">
        <v>517</v>
      </c>
      <c r="C19" s="478" t="s">
        <v>375</v>
      </c>
      <c r="D19" s="478" t="s">
        <v>393</v>
      </c>
      <c r="E19" s="478">
        <v>7849756</v>
      </c>
      <c r="F19" s="478" t="s">
        <v>518</v>
      </c>
      <c r="G19" s="479">
        <v>5948</v>
      </c>
      <c r="H19" s="479">
        <f t="shared" si="3"/>
        <v>2500</v>
      </c>
      <c r="I19" s="479"/>
      <c r="J19" s="479">
        <v>2500</v>
      </c>
      <c r="K19" s="479"/>
      <c r="L19" s="479"/>
      <c r="M19" s="479"/>
      <c r="N19" s="479"/>
      <c r="O19" s="476"/>
      <c r="P19" s="473"/>
    </row>
    <row r="20" spans="1:16" ht="55.5" customHeight="1">
      <c r="A20" s="567">
        <v>3</v>
      </c>
      <c r="B20" s="568" t="s">
        <v>519</v>
      </c>
      <c r="C20" s="567" t="s">
        <v>375</v>
      </c>
      <c r="D20" s="567" t="s">
        <v>393</v>
      </c>
      <c r="E20" s="567">
        <v>7950239</v>
      </c>
      <c r="F20" s="567" t="s">
        <v>520</v>
      </c>
      <c r="G20" s="571">
        <v>1394</v>
      </c>
      <c r="H20" s="571">
        <f>SUM(I20:N20)</f>
        <v>500</v>
      </c>
      <c r="I20" s="571"/>
      <c r="J20" s="571">
        <v>500</v>
      </c>
      <c r="K20" s="571"/>
      <c r="L20" s="571"/>
      <c r="M20" s="571"/>
      <c r="N20" s="571"/>
      <c r="O20" s="572"/>
      <c r="P20" s="482"/>
    </row>
    <row r="21" spans="1:16" ht="70.5" customHeight="1">
      <c r="A21" s="559" t="s">
        <v>11</v>
      </c>
      <c r="B21" s="564" t="s">
        <v>521</v>
      </c>
      <c r="C21" s="565"/>
      <c r="D21" s="565"/>
      <c r="E21" s="565"/>
      <c r="F21" s="565"/>
      <c r="G21" s="562"/>
      <c r="H21" s="562">
        <v>10000</v>
      </c>
      <c r="I21" s="566"/>
      <c r="J21" s="562">
        <v>10000</v>
      </c>
      <c r="K21" s="566"/>
      <c r="L21" s="566"/>
      <c r="M21" s="566"/>
      <c r="N21" s="566"/>
      <c r="O21" s="563"/>
      <c r="P21" s="473"/>
    </row>
    <row r="22" spans="1:16" ht="159.75" customHeight="1">
      <c r="A22" s="559" t="s">
        <v>23</v>
      </c>
      <c r="B22" s="564" t="s">
        <v>358</v>
      </c>
      <c r="C22" s="565"/>
      <c r="D22" s="565"/>
      <c r="E22" s="565"/>
      <c r="F22" s="565"/>
      <c r="G22" s="562">
        <f>SUM(G23:G32)</f>
        <v>50219.94</v>
      </c>
      <c r="H22" s="562">
        <f>SUM(H23:H32)</f>
        <v>13350</v>
      </c>
      <c r="I22" s="562">
        <f t="shared" ref="I22:N22" si="4">SUM(I23:I32)</f>
        <v>450</v>
      </c>
      <c r="J22" s="562">
        <f t="shared" si="4"/>
        <v>6000</v>
      </c>
      <c r="K22" s="562">
        <f t="shared" si="4"/>
        <v>6900</v>
      </c>
      <c r="L22" s="562">
        <f t="shared" si="4"/>
        <v>0</v>
      </c>
      <c r="M22" s="562">
        <f t="shared" si="4"/>
        <v>0</v>
      </c>
      <c r="N22" s="562">
        <f t="shared" si="4"/>
        <v>0</v>
      </c>
      <c r="O22" s="563"/>
      <c r="P22" s="473"/>
    </row>
    <row r="23" spans="1:16" ht="122.25" customHeight="1">
      <c r="A23" s="544">
        <v>1</v>
      </c>
      <c r="B23" s="573" t="s">
        <v>522</v>
      </c>
      <c r="C23" s="544" t="s">
        <v>251</v>
      </c>
      <c r="D23" s="544" t="s">
        <v>502</v>
      </c>
      <c r="E23" s="544">
        <v>8061615</v>
      </c>
      <c r="F23" s="544" t="s">
        <v>523</v>
      </c>
      <c r="G23" s="547">
        <v>6316.94</v>
      </c>
      <c r="H23" s="547">
        <f t="shared" ref="H23:H35" si="5">SUM(I23:N23)</f>
        <v>450</v>
      </c>
      <c r="I23" s="547">
        <v>450</v>
      </c>
      <c r="J23" s="547"/>
      <c r="K23" s="546"/>
      <c r="L23" s="546"/>
      <c r="M23" s="546"/>
      <c r="N23" s="546"/>
      <c r="O23" s="574"/>
      <c r="P23" s="473"/>
    </row>
    <row r="24" spans="1:16" s="485" customFormat="1" ht="77.25" customHeight="1">
      <c r="A24" s="478">
        <v>2</v>
      </c>
      <c r="B24" s="484" t="s">
        <v>359</v>
      </c>
      <c r="C24" s="478" t="s">
        <v>238</v>
      </c>
      <c r="D24" s="478" t="s">
        <v>502</v>
      </c>
      <c r="E24" s="478">
        <v>8034164</v>
      </c>
      <c r="F24" s="478" t="s">
        <v>360</v>
      </c>
      <c r="G24" s="479">
        <v>8200</v>
      </c>
      <c r="H24" s="479">
        <f t="shared" si="5"/>
        <v>1500</v>
      </c>
      <c r="I24" s="479"/>
      <c r="J24" s="479">
        <v>500</v>
      </c>
      <c r="K24" s="479">
        <v>1000</v>
      </c>
      <c r="L24" s="479"/>
      <c r="M24" s="479"/>
      <c r="N24" s="479"/>
      <c r="O24" s="476"/>
      <c r="P24" s="473"/>
    </row>
    <row r="25" spans="1:16" s="485" customFormat="1" ht="77.25" customHeight="1">
      <c r="A25" s="478">
        <v>3</v>
      </c>
      <c r="B25" s="484" t="s">
        <v>524</v>
      </c>
      <c r="C25" s="478" t="s">
        <v>249</v>
      </c>
      <c r="D25" s="478" t="s">
        <v>502</v>
      </c>
      <c r="E25" s="478">
        <v>8104103</v>
      </c>
      <c r="F25" s="478" t="s">
        <v>525</v>
      </c>
      <c r="G25" s="479">
        <v>5003</v>
      </c>
      <c r="H25" s="479">
        <f t="shared" si="5"/>
        <v>2000</v>
      </c>
      <c r="I25" s="479"/>
      <c r="J25" s="479">
        <v>1000</v>
      </c>
      <c r="K25" s="479">
        <v>1000</v>
      </c>
      <c r="L25" s="479"/>
      <c r="M25" s="479"/>
      <c r="N25" s="479"/>
      <c r="O25" s="476"/>
      <c r="P25" s="473"/>
    </row>
    <row r="26" spans="1:16" s="485" customFormat="1" ht="72.75" customHeight="1">
      <c r="A26" s="478">
        <v>4</v>
      </c>
      <c r="B26" s="484" t="s">
        <v>526</v>
      </c>
      <c r="C26" s="478" t="s">
        <v>254</v>
      </c>
      <c r="D26" s="478" t="s">
        <v>502</v>
      </c>
      <c r="E26" s="478">
        <v>7948909</v>
      </c>
      <c r="F26" s="478" t="s">
        <v>527</v>
      </c>
      <c r="G26" s="479">
        <v>5060</v>
      </c>
      <c r="H26" s="479">
        <f t="shared" si="5"/>
        <v>300</v>
      </c>
      <c r="I26" s="479"/>
      <c r="J26" s="479">
        <v>300</v>
      </c>
      <c r="K26" s="479"/>
      <c r="L26" s="479"/>
      <c r="M26" s="479"/>
      <c r="N26" s="479"/>
      <c r="O26" s="476"/>
      <c r="P26" s="473"/>
    </row>
    <row r="27" spans="1:16" s="485" customFormat="1" ht="80.25" customHeight="1">
      <c r="A27" s="478">
        <v>5</v>
      </c>
      <c r="B27" s="484" t="s">
        <v>528</v>
      </c>
      <c r="C27" s="478" t="s">
        <v>253</v>
      </c>
      <c r="D27" s="478" t="s">
        <v>502</v>
      </c>
      <c r="E27" s="478">
        <v>8086516</v>
      </c>
      <c r="F27" s="478" t="s">
        <v>529</v>
      </c>
      <c r="G27" s="479">
        <v>3620</v>
      </c>
      <c r="H27" s="479">
        <f t="shared" si="5"/>
        <v>1500</v>
      </c>
      <c r="I27" s="479"/>
      <c r="J27" s="479">
        <v>500</v>
      </c>
      <c r="K27" s="479">
        <v>1000</v>
      </c>
      <c r="L27" s="479"/>
      <c r="M27" s="479"/>
      <c r="N27" s="479"/>
      <c r="O27" s="476"/>
      <c r="P27" s="473"/>
    </row>
    <row r="28" spans="1:16" s="485" customFormat="1" ht="72.75" customHeight="1">
      <c r="A28" s="478">
        <v>6</v>
      </c>
      <c r="B28" s="480" t="s">
        <v>530</v>
      </c>
      <c r="C28" s="478" t="s">
        <v>253</v>
      </c>
      <c r="D28" s="478" t="s">
        <v>502</v>
      </c>
      <c r="E28" s="478">
        <v>8085154</v>
      </c>
      <c r="F28" s="478" t="s">
        <v>531</v>
      </c>
      <c r="G28" s="479">
        <v>3800</v>
      </c>
      <c r="H28" s="479">
        <f t="shared" si="5"/>
        <v>1500</v>
      </c>
      <c r="I28" s="479"/>
      <c r="J28" s="479">
        <v>500</v>
      </c>
      <c r="K28" s="479">
        <v>1000</v>
      </c>
      <c r="L28" s="479"/>
      <c r="M28" s="479"/>
      <c r="N28" s="479"/>
      <c r="O28" s="476"/>
      <c r="P28" s="473"/>
    </row>
    <row r="29" spans="1:16" s="485" customFormat="1" ht="75" customHeight="1">
      <c r="A29" s="478">
        <v>7</v>
      </c>
      <c r="B29" s="480" t="s">
        <v>532</v>
      </c>
      <c r="C29" s="478" t="s">
        <v>254</v>
      </c>
      <c r="D29" s="478" t="s">
        <v>502</v>
      </c>
      <c r="E29" s="478">
        <v>8064188</v>
      </c>
      <c r="F29" s="478" t="s">
        <v>533</v>
      </c>
      <c r="G29" s="479">
        <v>1820</v>
      </c>
      <c r="H29" s="479">
        <f t="shared" si="5"/>
        <v>600</v>
      </c>
      <c r="I29" s="479"/>
      <c r="J29" s="479">
        <v>300</v>
      </c>
      <c r="K29" s="479">
        <v>300</v>
      </c>
      <c r="L29" s="479"/>
      <c r="M29" s="479"/>
      <c r="N29" s="479"/>
      <c r="O29" s="476"/>
      <c r="P29" s="473"/>
    </row>
    <row r="30" spans="1:16" s="485" customFormat="1" ht="75" customHeight="1">
      <c r="A30" s="478">
        <v>8</v>
      </c>
      <c r="B30" s="480" t="s">
        <v>534</v>
      </c>
      <c r="C30" s="478" t="s">
        <v>252</v>
      </c>
      <c r="D30" s="478" t="s">
        <v>502</v>
      </c>
      <c r="E30" s="478">
        <v>8054505</v>
      </c>
      <c r="F30" s="478" t="s">
        <v>535</v>
      </c>
      <c r="G30" s="479">
        <v>4800</v>
      </c>
      <c r="H30" s="479">
        <f t="shared" si="5"/>
        <v>1800</v>
      </c>
      <c r="I30" s="479"/>
      <c r="J30" s="479">
        <v>800</v>
      </c>
      <c r="K30" s="479">
        <v>1000</v>
      </c>
      <c r="L30" s="479"/>
      <c r="M30" s="479"/>
      <c r="N30" s="479"/>
      <c r="O30" s="476"/>
      <c r="P30" s="473"/>
    </row>
    <row r="31" spans="1:16" s="485" customFormat="1" ht="78" customHeight="1">
      <c r="A31" s="478">
        <v>9</v>
      </c>
      <c r="B31" s="480" t="s">
        <v>536</v>
      </c>
      <c r="C31" s="478" t="s">
        <v>244</v>
      </c>
      <c r="D31" s="478" t="s">
        <v>502</v>
      </c>
      <c r="E31" s="478">
        <v>8072131</v>
      </c>
      <c r="F31" s="478" t="s">
        <v>537</v>
      </c>
      <c r="G31" s="479">
        <v>3100</v>
      </c>
      <c r="H31" s="479">
        <f t="shared" si="5"/>
        <v>1200</v>
      </c>
      <c r="I31" s="479"/>
      <c r="J31" s="479">
        <v>600</v>
      </c>
      <c r="K31" s="479">
        <v>600</v>
      </c>
      <c r="L31" s="479"/>
      <c r="M31" s="479"/>
      <c r="N31" s="479"/>
      <c r="O31" s="476"/>
      <c r="P31" s="473"/>
    </row>
    <row r="32" spans="1:16" s="485" customFormat="1" ht="78" customHeight="1">
      <c r="A32" s="567">
        <v>10</v>
      </c>
      <c r="B32" s="569" t="s">
        <v>538</v>
      </c>
      <c r="C32" s="567" t="s">
        <v>255</v>
      </c>
      <c r="D32" s="567" t="s">
        <v>502</v>
      </c>
      <c r="E32" s="567">
        <v>8080137</v>
      </c>
      <c r="F32" s="567" t="s">
        <v>539</v>
      </c>
      <c r="G32" s="571">
        <v>8500</v>
      </c>
      <c r="H32" s="571">
        <f t="shared" si="5"/>
        <v>2500</v>
      </c>
      <c r="I32" s="571"/>
      <c r="J32" s="571">
        <v>1500</v>
      </c>
      <c r="K32" s="571">
        <v>1000</v>
      </c>
      <c r="L32" s="571"/>
      <c r="M32" s="571"/>
      <c r="N32" s="571"/>
      <c r="O32" s="575"/>
      <c r="P32" s="473"/>
    </row>
    <row r="33" spans="1:16" ht="126" customHeight="1">
      <c r="A33" s="559" t="s">
        <v>24</v>
      </c>
      <c r="B33" s="578" t="s">
        <v>308</v>
      </c>
      <c r="C33" s="565"/>
      <c r="D33" s="565"/>
      <c r="E33" s="565"/>
      <c r="F33" s="565"/>
      <c r="G33" s="562">
        <f>SUM(G34:G36)</f>
        <v>30169</v>
      </c>
      <c r="H33" s="562">
        <f>SUM(H34:H36)</f>
        <v>2700</v>
      </c>
      <c r="I33" s="562">
        <f t="shared" ref="I33:N33" si="6">SUM(I34:I36)</f>
        <v>1400</v>
      </c>
      <c r="J33" s="562">
        <f t="shared" si="6"/>
        <v>0</v>
      </c>
      <c r="K33" s="562">
        <f t="shared" si="6"/>
        <v>1300</v>
      </c>
      <c r="L33" s="562">
        <f t="shared" si="6"/>
        <v>0</v>
      </c>
      <c r="M33" s="562">
        <f t="shared" si="6"/>
        <v>0</v>
      </c>
      <c r="N33" s="562">
        <f t="shared" si="6"/>
        <v>0</v>
      </c>
      <c r="O33" s="563"/>
      <c r="P33" s="473"/>
    </row>
    <row r="34" spans="1:16" ht="76.5" customHeight="1">
      <c r="A34" s="544">
        <v>1</v>
      </c>
      <c r="B34" s="576" t="s">
        <v>361</v>
      </c>
      <c r="C34" s="577" t="s">
        <v>249</v>
      </c>
      <c r="D34" s="544" t="s">
        <v>502</v>
      </c>
      <c r="E34" s="544">
        <v>7906704</v>
      </c>
      <c r="F34" s="544" t="s">
        <v>540</v>
      </c>
      <c r="G34" s="547">
        <v>8431</v>
      </c>
      <c r="H34" s="547">
        <f t="shared" si="5"/>
        <v>700</v>
      </c>
      <c r="I34" s="547">
        <v>400</v>
      </c>
      <c r="J34" s="547"/>
      <c r="K34" s="547">
        <v>300</v>
      </c>
      <c r="L34" s="547"/>
      <c r="M34" s="547"/>
      <c r="N34" s="547"/>
      <c r="O34" s="574"/>
      <c r="P34" s="473"/>
    </row>
    <row r="35" spans="1:16" ht="71.25" customHeight="1">
      <c r="A35" s="478">
        <v>2</v>
      </c>
      <c r="B35" s="479" t="s">
        <v>541</v>
      </c>
      <c r="C35" s="483" t="s">
        <v>542</v>
      </c>
      <c r="D35" s="478" t="s">
        <v>502</v>
      </c>
      <c r="E35" s="478">
        <v>8003562</v>
      </c>
      <c r="F35" s="478" t="s">
        <v>362</v>
      </c>
      <c r="G35" s="479">
        <v>10735</v>
      </c>
      <c r="H35" s="479">
        <f t="shared" si="5"/>
        <v>1000</v>
      </c>
      <c r="I35" s="479">
        <v>500</v>
      </c>
      <c r="J35" s="479"/>
      <c r="K35" s="479">
        <v>500</v>
      </c>
      <c r="L35" s="479"/>
      <c r="M35" s="479"/>
      <c r="N35" s="479"/>
      <c r="O35" s="476"/>
      <c r="P35" s="473"/>
    </row>
    <row r="36" spans="1:16" ht="135.75" customHeight="1">
      <c r="A36" s="567">
        <v>3</v>
      </c>
      <c r="B36" s="571" t="s">
        <v>363</v>
      </c>
      <c r="C36" s="568" t="s">
        <v>543</v>
      </c>
      <c r="D36" s="567" t="s">
        <v>502</v>
      </c>
      <c r="E36" s="567">
        <v>8029777</v>
      </c>
      <c r="F36" s="579" t="s">
        <v>544</v>
      </c>
      <c r="G36" s="606">
        <v>11003</v>
      </c>
      <c r="H36" s="571">
        <f>SUM(I36:N36)</f>
        <v>1000</v>
      </c>
      <c r="I36" s="571">
        <v>500</v>
      </c>
      <c r="J36" s="571"/>
      <c r="K36" s="571">
        <v>500</v>
      </c>
      <c r="L36" s="571"/>
      <c r="M36" s="571"/>
      <c r="N36" s="571"/>
      <c r="O36" s="575"/>
      <c r="P36" s="473"/>
    </row>
    <row r="37" spans="1:16" ht="120.75" customHeight="1">
      <c r="A37" s="559" t="s">
        <v>25</v>
      </c>
      <c r="B37" s="578" t="s">
        <v>309</v>
      </c>
      <c r="C37" s="559"/>
      <c r="D37" s="559"/>
      <c r="E37" s="559"/>
      <c r="F37" s="559"/>
      <c r="G37" s="562"/>
      <c r="H37" s="562">
        <f t="shared" ref="H37:H63" si="7">SUM(I37:N37)</f>
        <v>2530</v>
      </c>
      <c r="I37" s="562"/>
      <c r="J37" s="562"/>
      <c r="K37" s="562"/>
      <c r="L37" s="580">
        <v>2530</v>
      </c>
      <c r="M37" s="562"/>
      <c r="N37" s="562"/>
      <c r="O37" s="563" t="s">
        <v>306</v>
      </c>
      <c r="P37" s="473"/>
    </row>
    <row r="38" spans="1:16" ht="141" customHeight="1">
      <c r="A38" s="559" t="s">
        <v>310</v>
      </c>
      <c r="B38" s="560" t="s">
        <v>364</v>
      </c>
      <c r="C38" s="559"/>
      <c r="D38" s="559"/>
      <c r="E38" s="559"/>
      <c r="F38" s="559"/>
      <c r="G38" s="562"/>
      <c r="H38" s="562">
        <f t="shared" si="7"/>
        <v>30000</v>
      </c>
      <c r="I38" s="562"/>
      <c r="J38" s="562">
        <v>25000</v>
      </c>
      <c r="K38" s="562">
        <v>5000</v>
      </c>
      <c r="L38" s="562"/>
      <c r="M38" s="562"/>
      <c r="N38" s="562"/>
      <c r="O38" s="563" t="s">
        <v>306</v>
      </c>
      <c r="P38" s="473"/>
    </row>
    <row r="39" spans="1:16" ht="108" customHeight="1">
      <c r="A39" s="559" t="s">
        <v>311</v>
      </c>
      <c r="B39" s="560" t="s">
        <v>312</v>
      </c>
      <c r="C39" s="565"/>
      <c r="D39" s="565"/>
      <c r="E39" s="565"/>
      <c r="F39" s="565"/>
      <c r="G39" s="562">
        <f>SUM(G40)</f>
        <v>3995</v>
      </c>
      <c r="H39" s="562">
        <f>SUM(H40)</f>
        <v>500</v>
      </c>
      <c r="I39" s="562">
        <f t="shared" ref="I39:N39" si="8">SUM(I40)</f>
        <v>0</v>
      </c>
      <c r="J39" s="562">
        <f t="shared" si="8"/>
        <v>500</v>
      </c>
      <c r="K39" s="562">
        <f t="shared" si="8"/>
        <v>0</v>
      </c>
      <c r="L39" s="562">
        <f t="shared" si="8"/>
        <v>0</v>
      </c>
      <c r="M39" s="562">
        <f t="shared" si="8"/>
        <v>0</v>
      </c>
      <c r="N39" s="562">
        <f t="shared" si="8"/>
        <v>0</v>
      </c>
      <c r="O39" s="563"/>
      <c r="P39" s="473"/>
    </row>
    <row r="40" spans="1:16" ht="93" customHeight="1">
      <c r="A40" s="582">
        <v>1</v>
      </c>
      <c r="B40" s="583" t="s">
        <v>545</v>
      </c>
      <c r="C40" s="582" t="s">
        <v>375</v>
      </c>
      <c r="D40" s="582" t="s">
        <v>546</v>
      </c>
      <c r="E40" s="582">
        <v>8108026</v>
      </c>
      <c r="F40" s="582" t="s">
        <v>547</v>
      </c>
      <c r="G40" s="584">
        <v>3995</v>
      </c>
      <c r="H40" s="584">
        <f t="shared" si="7"/>
        <v>500</v>
      </c>
      <c r="I40" s="584"/>
      <c r="J40" s="584">
        <v>500</v>
      </c>
      <c r="K40" s="584"/>
      <c r="L40" s="584"/>
      <c r="M40" s="584"/>
      <c r="N40" s="584"/>
      <c r="O40" s="585"/>
      <c r="P40" s="482"/>
    </row>
    <row r="41" spans="1:16" s="477" customFormat="1" ht="102.75" customHeight="1">
      <c r="A41" s="559" t="s">
        <v>313</v>
      </c>
      <c r="B41" s="560" t="s">
        <v>548</v>
      </c>
      <c r="C41" s="559"/>
      <c r="D41" s="559"/>
      <c r="E41" s="559"/>
      <c r="F41" s="559"/>
      <c r="G41" s="562">
        <f>SUM(G42:G49)</f>
        <v>57006</v>
      </c>
      <c r="H41" s="562">
        <f>SUM(H42:H49)</f>
        <v>15500</v>
      </c>
      <c r="I41" s="562">
        <f t="shared" ref="I41:N41" si="9">SUM(I42:I49)</f>
        <v>5400</v>
      </c>
      <c r="J41" s="562">
        <f t="shared" si="9"/>
        <v>4000</v>
      </c>
      <c r="K41" s="562">
        <f t="shared" si="9"/>
        <v>6100</v>
      </c>
      <c r="L41" s="562">
        <f t="shared" si="9"/>
        <v>0</v>
      </c>
      <c r="M41" s="562">
        <f t="shared" si="9"/>
        <v>0</v>
      </c>
      <c r="N41" s="562">
        <f t="shared" si="9"/>
        <v>0</v>
      </c>
      <c r="O41" s="563"/>
      <c r="P41" s="473"/>
    </row>
    <row r="42" spans="1:16" ht="73.5" customHeight="1">
      <c r="A42" s="544">
        <v>1</v>
      </c>
      <c r="B42" s="581" t="s">
        <v>365</v>
      </c>
      <c r="C42" s="586" t="s">
        <v>253</v>
      </c>
      <c r="D42" s="544" t="s">
        <v>502</v>
      </c>
      <c r="E42" s="586">
        <v>7912876</v>
      </c>
      <c r="F42" s="587" t="s">
        <v>549</v>
      </c>
      <c r="G42" s="547">
        <v>12000</v>
      </c>
      <c r="H42" s="547">
        <f t="shared" si="7"/>
        <v>500</v>
      </c>
      <c r="I42" s="547">
        <v>300</v>
      </c>
      <c r="J42" s="547"/>
      <c r="K42" s="547">
        <v>200</v>
      </c>
      <c r="L42" s="547"/>
      <c r="M42" s="547"/>
      <c r="N42" s="547"/>
      <c r="O42" s="548"/>
      <c r="P42" s="482"/>
    </row>
    <row r="43" spans="1:16" ht="73.5" customHeight="1">
      <c r="A43" s="478">
        <v>2</v>
      </c>
      <c r="B43" s="486" t="s">
        <v>367</v>
      </c>
      <c r="C43" s="487" t="s">
        <v>248</v>
      </c>
      <c r="D43" s="478" t="s">
        <v>502</v>
      </c>
      <c r="E43" s="487">
        <v>8021864</v>
      </c>
      <c r="F43" s="488" t="s">
        <v>368</v>
      </c>
      <c r="G43" s="479">
        <v>4730</v>
      </c>
      <c r="H43" s="479">
        <f t="shared" si="7"/>
        <v>500</v>
      </c>
      <c r="I43" s="479">
        <v>300</v>
      </c>
      <c r="J43" s="479"/>
      <c r="K43" s="479">
        <v>200</v>
      </c>
      <c r="L43" s="479"/>
      <c r="M43" s="479"/>
      <c r="N43" s="479"/>
      <c r="O43" s="481"/>
      <c r="P43" s="482"/>
    </row>
    <row r="44" spans="1:16" ht="68.25" customHeight="1">
      <c r="A44" s="478">
        <v>3</v>
      </c>
      <c r="B44" s="486" t="s">
        <v>550</v>
      </c>
      <c r="C44" s="478" t="s">
        <v>240</v>
      </c>
      <c r="D44" s="478" t="s">
        <v>502</v>
      </c>
      <c r="E44" s="489">
        <v>8050114</v>
      </c>
      <c r="F44" s="488" t="s">
        <v>551</v>
      </c>
      <c r="G44" s="479">
        <v>2600</v>
      </c>
      <c r="H44" s="479">
        <f t="shared" si="7"/>
        <v>300</v>
      </c>
      <c r="I44" s="479">
        <v>200</v>
      </c>
      <c r="J44" s="479"/>
      <c r="K44" s="479">
        <v>100</v>
      </c>
      <c r="L44" s="479"/>
      <c r="M44" s="479"/>
      <c r="N44" s="479"/>
      <c r="O44" s="481"/>
      <c r="P44" s="482"/>
    </row>
    <row r="45" spans="1:16" ht="70.5" customHeight="1">
      <c r="A45" s="478">
        <v>4</v>
      </c>
      <c r="B45" s="486" t="s">
        <v>552</v>
      </c>
      <c r="C45" s="478" t="s">
        <v>252</v>
      </c>
      <c r="D45" s="478" t="s">
        <v>502</v>
      </c>
      <c r="E45" s="490">
        <v>8080139</v>
      </c>
      <c r="F45" s="491" t="s">
        <v>553</v>
      </c>
      <c r="G45" s="479">
        <v>1700</v>
      </c>
      <c r="H45" s="479">
        <f t="shared" si="7"/>
        <v>300</v>
      </c>
      <c r="I45" s="479">
        <v>200</v>
      </c>
      <c r="J45" s="479"/>
      <c r="K45" s="479">
        <v>100</v>
      </c>
      <c r="L45" s="479"/>
      <c r="M45" s="479"/>
      <c r="N45" s="479"/>
      <c r="O45" s="481"/>
      <c r="P45" s="482"/>
    </row>
    <row r="46" spans="1:16" ht="75" customHeight="1">
      <c r="A46" s="478">
        <v>5</v>
      </c>
      <c r="B46" s="492" t="s">
        <v>366</v>
      </c>
      <c r="C46" s="478" t="s">
        <v>257</v>
      </c>
      <c r="D46" s="478" t="s">
        <v>502</v>
      </c>
      <c r="E46" s="493">
        <v>8061605</v>
      </c>
      <c r="F46" s="494" t="s">
        <v>554</v>
      </c>
      <c r="G46" s="479">
        <v>9000</v>
      </c>
      <c r="H46" s="479">
        <f t="shared" si="7"/>
        <v>2000</v>
      </c>
      <c r="I46" s="479">
        <v>1000</v>
      </c>
      <c r="J46" s="479"/>
      <c r="K46" s="479">
        <v>1000</v>
      </c>
      <c r="L46" s="479"/>
      <c r="M46" s="479"/>
      <c r="N46" s="479"/>
      <c r="O46" s="481"/>
      <c r="P46" s="482"/>
    </row>
    <row r="47" spans="1:16" ht="69.75" customHeight="1">
      <c r="A47" s="478">
        <v>6</v>
      </c>
      <c r="B47" s="486" t="s">
        <v>555</v>
      </c>
      <c r="C47" s="478" t="s">
        <v>247</v>
      </c>
      <c r="D47" s="478" t="s">
        <v>502</v>
      </c>
      <c r="E47" s="493">
        <v>8089593</v>
      </c>
      <c r="F47" s="494" t="s">
        <v>556</v>
      </c>
      <c r="G47" s="479">
        <v>8626</v>
      </c>
      <c r="H47" s="479">
        <f t="shared" si="7"/>
        <v>4400</v>
      </c>
      <c r="I47" s="479">
        <v>1400</v>
      </c>
      <c r="J47" s="479">
        <v>1000</v>
      </c>
      <c r="K47" s="479">
        <v>2000</v>
      </c>
      <c r="L47" s="479"/>
      <c r="M47" s="479"/>
      <c r="N47" s="479"/>
      <c r="O47" s="481"/>
      <c r="P47" s="482"/>
    </row>
    <row r="48" spans="1:16" ht="71.25" customHeight="1">
      <c r="A48" s="478">
        <v>7</v>
      </c>
      <c r="B48" s="486" t="s">
        <v>369</v>
      </c>
      <c r="C48" s="478" t="s">
        <v>557</v>
      </c>
      <c r="D48" s="478" t="s">
        <v>502</v>
      </c>
      <c r="E48" s="489">
        <v>8044761</v>
      </c>
      <c r="F48" s="488" t="s">
        <v>558</v>
      </c>
      <c r="G48" s="479">
        <v>9200</v>
      </c>
      <c r="H48" s="479">
        <f t="shared" si="7"/>
        <v>3500</v>
      </c>
      <c r="I48" s="479">
        <v>1000</v>
      </c>
      <c r="J48" s="479">
        <v>1000</v>
      </c>
      <c r="K48" s="479">
        <v>1500</v>
      </c>
      <c r="L48" s="479"/>
      <c r="M48" s="479"/>
      <c r="N48" s="479"/>
      <c r="O48" s="481"/>
      <c r="P48" s="482"/>
    </row>
    <row r="49" spans="1:16" ht="72.75" customHeight="1">
      <c r="A49" s="567">
        <v>8</v>
      </c>
      <c r="B49" s="588" t="s">
        <v>559</v>
      </c>
      <c r="C49" s="567" t="s">
        <v>251</v>
      </c>
      <c r="D49" s="567" t="s">
        <v>502</v>
      </c>
      <c r="E49" s="567">
        <v>8097323</v>
      </c>
      <c r="F49" s="589" t="s">
        <v>560</v>
      </c>
      <c r="G49" s="606">
        <v>9150</v>
      </c>
      <c r="H49" s="571">
        <f t="shared" si="7"/>
        <v>4000</v>
      </c>
      <c r="I49" s="571">
        <v>1000</v>
      </c>
      <c r="J49" s="571">
        <v>2000</v>
      </c>
      <c r="K49" s="571">
        <v>1000</v>
      </c>
      <c r="L49" s="571"/>
      <c r="M49" s="571"/>
      <c r="N49" s="571"/>
      <c r="O49" s="572"/>
      <c r="P49" s="482"/>
    </row>
    <row r="50" spans="1:16" ht="83.25" customHeight="1">
      <c r="A50" s="559" t="s">
        <v>314</v>
      </c>
      <c r="B50" s="560" t="s">
        <v>315</v>
      </c>
      <c r="C50" s="565"/>
      <c r="D50" s="565"/>
      <c r="E50" s="565"/>
      <c r="F50" s="565"/>
      <c r="G50" s="562"/>
      <c r="H50" s="562">
        <f t="shared" si="7"/>
        <v>3000</v>
      </c>
      <c r="I50" s="566"/>
      <c r="J50" s="562">
        <v>3000</v>
      </c>
      <c r="K50" s="566"/>
      <c r="L50" s="566"/>
      <c r="M50" s="566"/>
      <c r="N50" s="566"/>
      <c r="O50" s="563" t="s">
        <v>306</v>
      </c>
      <c r="P50" s="473"/>
    </row>
    <row r="51" spans="1:16" ht="99.75" customHeight="1">
      <c r="A51" s="559" t="s">
        <v>316</v>
      </c>
      <c r="B51" s="560" t="s">
        <v>317</v>
      </c>
      <c r="C51" s="565"/>
      <c r="D51" s="565"/>
      <c r="E51" s="565"/>
      <c r="F51" s="565"/>
      <c r="G51" s="562">
        <f>G52</f>
        <v>14746.8</v>
      </c>
      <c r="H51" s="562">
        <f>H52</f>
        <v>5000</v>
      </c>
      <c r="I51" s="562">
        <f t="shared" ref="I51:N51" si="10">I52</f>
        <v>0</v>
      </c>
      <c r="J51" s="562">
        <f t="shared" si="10"/>
        <v>3000</v>
      </c>
      <c r="K51" s="562">
        <f t="shared" si="10"/>
        <v>2000</v>
      </c>
      <c r="L51" s="562">
        <f t="shared" si="10"/>
        <v>0</v>
      </c>
      <c r="M51" s="562">
        <f t="shared" si="10"/>
        <v>0</v>
      </c>
      <c r="N51" s="562">
        <f t="shared" si="10"/>
        <v>0</v>
      </c>
      <c r="O51" s="563"/>
      <c r="P51" s="473"/>
    </row>
    <row r="52" spans="1:16" ht="126" customHeight="1">
      <c r="A52" s="582">
        <v>1</v>
      </c>
      <c r="B52" s="583" t="s">
        <v>561</v>
      </c>
      <c r="C52" s="582" t="s">
        <v>375</v>
      </c>
      <c r="D52" s="582" t="s">
        <v>562</v>
      </c>
      <c r="E52" s="582">
        <v>8079765</v>
      </c>
      <c r="F52" s="582" t="s">
        <v>563</v>
      </c>
      <c r="G52" s="584">
        <v>14746.8</v>
      </c>
      <c r="H52" s="584">
        <f t="shared" si="7"/>
        <v>5000</v>
      </c>
      <c r="I52" s="584"/>
      <c r="J52" s="584">
        <v>3000</v>
      </c>
      <c r="K52" s="584">
        <v>2000</v>
      </c>
      <c r="L52" s="584"/>
      <c r="M52" s="584"/>
      <c r="N52" s="584"/>
      <c r="O52" s="585"/>
      <c r="P52" s="482"/>
    </row>
    <row r="53" spans="1:16" ht="108.75" customHeight="1">
      <c r="A53" s="559" t="s">
        <v>318</v>
      </c>
      <c r="B53" s="564" t="s">
        <v>319</v>
      </c>
      <c r="C53" s="565"/>
      <c r="D53" s="565"/>
      <c r="E53" s="565"/>
      <c r="F53" s="565"/>
      <c r="G53" s="562">
        <f>SUM(G54:G63)</f>
        <v>68819.584000000003</v>
      </c>
      <c r="H53" s="562">
        <f>SUM(H54:H63)</f>
        <v>11650</v>
      </c>
      <c r="I53" s="562">
        <f t="shared" ref="I53:N53" si="11">SUM(I54:I63)</f>
        <v>0</v>
      </c>
      <c r="J53" s="562">
        <f t="shared" si="11"/>
        <v>5700</v>
      </c>
      <c r="K53" s="562">
        <f t="shared" si="11"/>
        <v>5950</v>
      </c>
      <c r="L53" s="562">
        <f t="shared" si="11"/>
        <v>0</v>
      </c>
      <c r="M53" s="562">
        <f t="shared" si="11"/>
        <v>0</v>
      </c>
      <c r="N53" s="562">
        <f t="shared" si="11"/>
        <v>0</v>
      </c>
      <c r="O53" s="563"/>
      <c r="P53" s="473"/>
    </row>
    <row r="54" spans="1:16" ht="99.75" customHeight="1">
      <c r="A54" s="590">
        <v>1</v>
      </c>
      <c r="B54" s="591" t="s">
        <v>326</v>
      </c>
      <c r="C54" s="544" t="s">
        <v>564</v>
      </c>
      <c r="D54" s="544" t="s">
        <v>454</v>
      </c>
      <c r="E54" s="544">
        <v>7933491</v>
      </c>
      <c r="F54" s="587" t="s">
        <v>370</v>
      </c>
      <c r="G54" s="607">
        <v>2945.6329999999998</v>
      </c>
      <c r="H54" s="547">
        <f t="shared" si="7"/>
        <v>400</v>
      </c>
      <c r="I54" s="547"/>
      <c r="J54" s="547"/>
      <c r="K54" s="547">
        <v>400</v>
      </c>
      <c r="L54" s="547"/>
      <c r="M54" s="547"/>
      <c r="N54" s="547"/>
      <c r="O54" s="544"/>
      <c r="P54" s="473"/>
    </row>
    <row r="55" spans="1:16" ht="99.75" customHeight="1">
      <c r="A55" s="495">
        <v>2</v>
      </c>
      <c r="B55" s="483" t="s">
        <v>565</v>
      </c>
      <c r="C55" s="478" t="s">
        <v>564</v>
      </c>
      <c r="D55" s="478" t="s">
        <v>454</v>
      </c>
      <c r="E55" s="478">
        <v>7981753</v>
      </c>
      <c r="F55" s="488" t="s">
        <v>566</v>
      </c>
      <c r="G55" s="479">
        <v>2477.1990000000001</v>
      </c>
      <c r="H55" s="479">
        <f t="shared" si="7"/>
        <v>50</v>
      </c>
      <c r="I55" s="479"/>
      <c r="J55" s="479"/>
      <c r="K55" s="479">
        <v>50</v>
      </c>
      <c r="L55" s="479"/>
      <c r="M55" s="479"/>
      <c r="N55" s="479"/>
      <c r="O55" s="478"/>
      <c r="P55" s="473"/>
    </row>
    <row r="56" spans="1:16" ht="99.75" customHeight="1">
      <c r="A56" s="495">
        <v>3</v>
      </c>
      <c r="B56" s="483" t="s">
        <v>567</v>
      </c>
      <c r="C56" s="478" t="s">
        <v>564</v>
      </c>
      <c r="D56" s="478" t="s">
        <v>454</v>
      </c>
      <c r="E56" s="478">
        <v>7981752</v>
      </c>
      <c r="F56" s="488" t="s">
        <v>568</v>
      </c>
      <c r="G56" s="479">
        <v>2636.38</v>
      </c>
      <c r="H56" s="479">
        <f t="shared" si="7"/>
        <v>200</v>
      </c>
      <c r="I56" s="479"/>
      <c r="J56" s="479"/>
      <c r="K56" s="479">
        <v>200</v>
      </c>
      <c r="L56" s="479"/>
      <c r="M56" s="479"/>
      <c r="N56" s="479"/>
      <c r="O56" s="478"/>
      <c r="P56" s="473"/>
    </row>
    <row r="57" spans="1:16" ht="99.75" customHeight="1">
      <c r="A57" s="495">
        <v>4</v>
      </c>
      <c r="B57" s="483" t="s">
        <v>371</v>
      </c>
      <c r="C57" s="478" t="s">
        <v>240</v>
      </c>
      <c r="D57" s="478" t="s">
        <v>454</v>
      </c>
      <c r="E57" s="478">
        <v>8058462</v>
      </c>
      <c r="F57" s="488" t="s">
        <v>569</v>
      </c>
      <c r="G57" s="479">
        <v>2981.047</v>
      </c>
      <c r="H57" s="479">
        <f t="shared" si="7"/>
        <v>1000</v>
      </c>
      <c r="I57" s="479"/>
      <c r="J57" s="479">
        <v>500</v>
      </c>
      <c r="K57" s="479">
        <v>500</v>
      </c>
      <c r="L57" s="479"/>
      <c r="M57" s="479"/>
      <c r="N57" s="479"/>
      <c r="O57" s="478"/>
      <c r="P57" s="473"/>
    </row>
    <row r="58" spans="1:16" ht="99.75" customHeight="1">
      <c r="A58" s="495">
        <v>5</v>
      </c>
      <c r="B58" s="484" t="s">
        <v>321</v>
      </c>
      <c r="C58" s="478" t="s">
        <v>240</v>
      </c>
      <c r="D58" s="478" t="s">
        <v>454</v>
      </c>
      <c r="E58" s="478">
        <v>7951577</v>
      </c>
      <c r="F58" s="488" t="s">
        <v>570</v>
      </c>
      <c r="G58" s="479">
        <v>3445.8690000000001</v>
      </c>
      <c r="H58" s="479">
        <f t="shared" si="7"/>
        <v>200</v>
      </c>
      <c r="I58" s="479"/>
      <c r="J58" s="479"/>
      <c r="K58" s="479">
        <v>200</v>
      </c>
      <c r="L58" s="479"/>
      <c r="M58" s="479"/>
      <c r="N58" s="479"/>
      <c r="O58" s="478"/>
      <c r="P58" s="473"/>
    </row>
    <row r="59" spans="1:16" ht="99.75" customHeight="1">
      <c r="A59" s="495">
        <v>6</v>
      </c>
      <c r="B59" s="484" t="s">
        <v>571</v>
      </c>
      <c r="C59" s="478" t="s">
        <v>240</v>
      </c>
      <c r="D59" s="478" t="s">
        <v>454</v>
      </c>
      <c r="E59" s="478">
        <v>7951739</v>
      </c>
      <c r="F59" s="488" t="s">
        <v>572</v>
      </c>
      <c r="G59" s="479">
        <v>3997.33</v>
      </c>
      <c r="H59" s="479">
        <f t="shared" si="7"/>
        <v>200</v>
      </c>
      <c r="I59" s="479"/>
      <c r="J59" s="479"/>
      <c r="K59" s="479">
        <v>200</v>
      </c>
      <c r="L59" s="479"/>
      <c r="M59" s="479"/>
      <c r="N59" s="479"/>
      <c r="O59" s="478"/>
      <c r="P59" s="473"/>
    </row>
    <row r="60" spans="1:16" ht="99.75" customHeight="1">
      <c r="A60" s="495">
        <v>7</v>
      </c>
      <c r="B60" s="483" t="s">
        <v>573</v>
      </c>
      <c r="C60" s="478" t="s">
        <v>246</v>
      </c>
      <c r="D60" s="478" t="s">
        <v>454</v>
      </c>
      <c r="E60" s="478">
        <v>8010037</v>
      </c>
      <c r="F60" s="478" t="s">
        <v>574</v>
      </c>
      <c r="G60" s="479">
        <v>12740.987999999999</v>
      </c>
      <c r="H60" s="479">
        <f t="shared" si="7"/>
        <v>2000</v>
      </c>
      <c r="I60" s="479"/>
      <c r="J60" s="479">
        <v>1000</v>
      </c>
      <c r="K60" s="479">
        <v>1000</v>
      </c>
      <c r="L60" s="479"/>
      <c r="M60" s="479"/>
      <c r="N60" s="479"/>
      <c r="O60" s="478"/>
      <c r="P60" s="473"/>
    </row>
    <row r="61" spans="1:16" ht="99.75" customHeight="1">
      <c r="A61" s="495">
        <v>8</v>
      </c>
      <c r="B61" s="483" t="s">
        <v>323</v>
      </c>
      <c r="C61" s="478" t="s">
        <v>244</v>
      </c>
      <c r="D61" s="478" t="s">
        <v>454</v>
      </c>
      <c r="E61" s="478">
        <v>7950094</v>
      </c>
      <c r="F61" s="478" t="s">
        <v>575</v>
      </c>
      <c r="G61" s="479">
        <v>7772.8639999999996</v>
      </c>
      <c r="H61" s="479">
        <f t="shared" si="7"/>
        <v>1400</v>
      </c>
      <c r="I61" s="479"/>
      <c r="J61" s="479">
        <v>1000</v>
      </c>
      <c r="K61" s="479">
        <v>400</v>
      </c>
      <c r="L61" s="479"/>
      <c r="M61" s="479"/>
      <c r="N61" s="479"/>
      <c r="O61" s="478"/>
      <c r="P61" s="473"/>
    </row>
    <row r="62" spans="1:16" ht="133.5" customHeight="1">
      <c r="A62" s="495">
        <v>9</v>
      </c>
      <c r="B62" s="483" t="s">
        <v>320</v>
      </c>
      <c r="C62" s="478" t="s">
        <v>245</v>
      </c>
      <c r="D62" s="478" t="s">
        <v>454</v>
      </c>
      <c r="E62" s="478">
        <v>7938543</v>
      </c>
      <c r="F62" s="478" t="s">
        <v>576</v>
      </c>
      <c r="G62" s="479">
        <v>14911.137000000001</v>
      </c>
      <c r="H62" s="479">
        <f t="shared" si="7"/>
        <v>2200</v>
      </c>
      <c r="I62" s="479"/>
      <c r="J62" s="479">
        <v>1200</v>
      </c>
      <c r="K62" s="479">
        <v>1000</v>
      </c>
      <c r="L62" s="479"/>
      <c r="M62" s="479"/>
      <c r="N62" s="479"/>
      <c r="O62" s="478"/>
      <c r="P62" s="473"/>
    </row>
    <row r="63" spans="1:16" ht="133.5" customHeight="1">
      <c r="A63" s="592">
        <v>10</v>
      </c>
      <c r="B63" s="568" t="s">
        <v>322</v>
      </c>
      <c r="C63" s="567" t="s">
        <v>249</v>
      </c>
      <c r="D63" s="567" t="s">
        <v>454</v>
      </c>
      <c r="E63" s="567">
        <v>7938538</v>
      </c>
      <c r="F63" s="567" t="s">
        <v>577</v>
      </c>
      <c r="G63" s="571">
        <v>14911.137000000001</v>
      </c>
      <c r="H63" s="571">
        <f t="shared" si="7"/>
        <v>4000</v>
      </c>
      <c r="I63" s="571"/>
      <c r="J63" s="571">
        <v>2000</v>
      </c>
      <c r="K63" s="571">
        <v>2000</v>
      </c>
      <c r="L63" s="571"/>
      <c r="M63" s="571"/>
      <c r="N63" s="571"/>
      <c r="O63" s="575"/>
      <c r="P63" s="473"/>
    </row>
    <row r="64" spans="1:16" ht="93" customHeight="1">
      <c r="A64" s="559" t="s">
        <v>327</v>
      </c>
      <c r="B64" s="560" t="s">
        <v>328</v>
      </c>
      <c r="C64" s="565"/>
      <c r="D64" s="565"/>
      <c r="E64" s="565"/>
      <c r="F64" s="565"/>
      <c r="G64" s="562"/>
      <c r="H64" s="562">
        <f>SUM(I64:N64)</f>
        <v>23000</v>
      </c>
      <c r="I64" s="562"/>
      <c r="J64" s="562">
        <v>11500</v>
      </c>
      <c r="K64" s="562"/>
      <c r="L64" s="562">
        <v>11500</v>
      </c>
      <c r="M64" s="562"/>
      <c r="N64" s="562"/>
      <c r="O64" s="563" t="s">
        <v>307</v>
      </c>
      <c r="P64" s="473"/>
    </row>
    <row r="65" spans="1:17" ht="105.75" customHeight="1">
      <c r="A65" s="559" t="s">
        <v>329</v>
      </c>
      <c r="B65" s="560" t="s">
        <v>578</v>
      </c>
      <c r="C65" s="565"/>
      <c r="D65" s="565"/>
      <c r="E65" s="565"/>
      <c r="F65" s="565"/>
      <c r="G65" s="562"/>
      <c r="H65" s="562">
        <f>SUM(H66:H68)</f>
        <v>101765</v>
      </c>
      <c r="I65" s="562">
        <f t="shared" ref="I65:N65" si="12">SUM(I66:I68)</f>
        <v>0</v>
      </c>
      <c r="J65" s="562">
        <f t="shared" si="12"/>
        <v>87765</v>
      </c>
      <c r="K65" s="562">
        <f t="shared" si="12"/>
        <v>14000</v>
      </c>
      <c r="L65" s="562">
        <f t="shared" si="12"/>
        <v>0</v>
      </c>
      <c r="M65" s="562">
        <f t="shared" si="12"/>
        <v>0</v>
      </c>
      <c r="N65" s="562">
        <f t="shared" si="12"/>
        <v>0</v>
      </c>
      <c r="O65" s="563"/>
      <c r="P65" s="473"/>
    </row>
    <row r="66" spans="1:17" s="485" customFormat="1" ht="75" customHeight="1">
      <c r="A66" s="544">
        <v>1</v>
      </c>
      <c r="B66" s="593" t="s">
        <v>579</v>
      </c>
      <c r="C66" s="544" t="s">
        <v>325</v>
      </c>
      <c r="D66" s="544" t="s">
        <v>580</v>
      </c>
      <c r="E66" s="544">
        <v>7969926</v>
      </c>
      <c r="F66" s="544" t="s">
        <v>581</v>
      </c>
      <c r="G66" s="547">
        <v>5942.3303930000002</v>
      </c>
      <c r="H66" s="547">
        <f t="shared" ref="H66:H98" si="13">SUM(I66:N66)</f>
        <v>1200</v>
      </c>
      <c r="I66" s="547"/>
      <c r="J66" s="547"/>
      <c r="K66" s="547">
        <v>1200</v>
      </c>
      <c r="L66" s="547"/>
      <c r="M66" s="547"/>
      <c r="N66" s="547"/>
      <c r="O66" s="548"/>
      <c r="P66" s="596"/>
    </row>
    <row r="67" spans="1:17" s="485" customFormat="1" ht="75" customHeight="1">
      <c r="A67" s="478">
        <v>2</v>
      </c>
      <c r="B67" s="507" t="s">
        <v>582</v>
      </c>
      <c r="C67" s="478" t="s">
        <v>324</v>
      </c>
      <c r="D67" s="478" t="s">
        <v>580</v>
      </c>
      <c r="E67" s="478">
        <v>7969910</v>
      </c>
      <c r="F67" s="478" t="s">
        <v>583</v>
      </c>
      <c r="G67" s="479">
        <v>5966.7579999999998</v>
      </c>
      <c r="H67" s="479">
        <f t="shared" si="13"/>
        <v>2000</v>
      </c>
      <c r="I67" s="479"/>
      <c r="J67" s="479"/>
      <c r="K67" s="479">
        <v>2000</v>
      </c>
      <c r="L67" s="479"/>
      <c r="M67" s="479"/>
      <c r="N67" s="479"/>
      <c r="O67" s="481"/>
      <c r="P67" s="596"/>
      <c r="Q67" s="496"/>
    </row>
    <row r="68" spans="1:17" ht="86.25" customHeight="1">
      <c r="A68" s="567">
        <v>3</v>
      </c>
      <c r="B68" s="588" t="s">
        <v>584</v>
      </c>
      <c r="C68" s="567"/>
      <c r="D68" s="567"/>
      <c r="E68" s="567"/>
      <c r="F68" s="567"/>
      <c r="G68" s="571"/>
      <c r="H68" s="571">
        <f>SUM(I68:N68)</f>
        <v>98565</v>
      </c>
      <c r="I68" s="571"/>
      <c r="J68" s="571">
        <v>87765</v>
      </c>
      <c r="K68" s="571">
        <v>10800</v>
      </c>
      <c r="L68" s="571"/>
      <c r="M68" s="571"/>
      <c r="N68" s="571"/>
      <c r="O68" s="572" t="s">
        <v>307</v>
      </c>
      <c r="P68" s="482"/>
    </row>
    <row r="69" spans="1:17" ht="54" customHeight="1">
      <c r="A69" s="559" t="s">
        <v>335</v>
      </c>
      <c r="B69" s="564" t="s">
        <v>585</v>
      </c>
      <c r="C69" s="565"/>
      <c r="D69" s="565"/>
      <c r="E69" s="565"/>
      <c r="F69" s="565"/>
      <c r="G69" s="562">
        <f t="shared" ref="G69" si="14">SUM(G70:G71)</f>
        <v>114379.13399999999</v>
      </c>
      <c r="H69" s="562">
        <f>SUM(H70:H71)</f>
        <v>5400</v>
      </c>
      <c r="I69" s="562">
        <f t="shared" ref="I69:N69" si="15">SUM(I70:I71)</f>
        <v>1400</v>
      </c>
      <c r="J69" s="562">
        <f t="shared" si="15"/>
        <v>2000</v>
      </c>
      <c r="K69" s="562">
        <f t="shared" si="15"/>
        <v>2000</v>
      </c>
      <c r="L69" s="562">
        <f t="shared" si="15"/>
        <v>0</v>
      </c>
      <c r="M69" s="562">
        <f t="shared" si="15"/>
        <v>0</v>
      </c>
      <c r="N69" s="562">
        <f t="shared" si="15"/>
        <v>0</v>
      </c>
      <c r="O69" s="563"/>
      <c r="P69" s="473"/>
    </row>
    <row r="70" spans="1:17" s="371" customFormat="1" ht="72.75" customHeight="1">
      <c r="A70" s="544">
        <v>1</v>
      </c>
      <c r="B70" s="594" t="s">
        <v>330</v>
      </c>
      <c r="C70" s="544" t="s">
        <v>251</v>
      </c>
      <c r="D70" s="544" t="s">
        <v>586</v>
      </c>
      <c r="E70" s="595">
        <v>7744583</v>
      </c>
      <c r="F70" s="587" t="s">
        <v>331</v>
      </c>
      <c r="G70" s="547">
        <v>109962.056</v>
      </c>
      <c r="H70" s="547">
        <f t="shared" si="13"/>
        <v>5000</v>
      </c>
      <c r="I70" s="547">
        <v>1000</v>
      </c>
      <c r="J70" s="547">
        <v>2000</v>
      </c>
      <c r="K70" s="547">
        <v>2000</v>
      </c>
      <c r="L70" s="547"/>
      <c r="M70" s="547"/>
      <c r="N70" s="547"/>
      <c r="O70" s="548"/>
      <c r="P70" s="482"/>
    </row>
    <row r="71" spans="1:17" ht="86.25" customHeight="1">
      <c r="A71" s="567">
        <v>2</v>
      </c>
      <c r="B71" s="597" t="s">
        <v>587</v>
      </c>
      <c r="C71" s="567" t="s">
        <v>248</v>
      </c>
      <c r="D71" s="567" t="s">
        <v>454</v>
      </c>
      <c r="E71" s="567">
        <v>7852236</v>
      </c>
      <c r="F71" s="567" t="s">
        <v>588</v>
      </c>
      <c r="G71" s="608">
        <v>4417.0780000000004</v>
      </c>
      <c r="H71" s="571">
        <f t="shared" si="13"/>
        <v>400</v>
      </c>
      <c r="I71" s="571">
        <v>400</v>
      </c>
      <c r="J71" s="571"/>
      <c r="K71" s="571"/>
      <c r="L71" s="571"/>
      <c r="M71" s="571"/>
      <c r="N71" s="571"/>
      <c r="O71" s="567"/>
      <c r="P71" s="482"/>
    </row>
    <row r="72" spans="1:17" ht="42" customHeight="1">
      <c r="A72" s="559" t="s">
        <v>343</v>
      </c>
      <c r="B72" s="578" t="s">
        <v>589</v>
      </c>
      <c r="C72" s="565"/>
      <c r="D72" s="565"/>
      <c r="E72" s="565"/>
      <c r="F72" s="565"/>
      <c r="G72" s="562">
        <f>SUM(G73:G98)</f>
        <v>2359406.2630000003</v>
      </c>
      <c r="H72" s="562">
        <f>SUM(H73:H98)</f>
        <v>845705</v>
      </c>
      <c r="I72" s="562">
        <f t="shared" ref="I72:N72" si="16">SUM(I73:I98)</f>
        <v>6386</v>
      </c>
      <c r="J72" s="562">
        <f t="shared" si="16"/>
        <v>454744</v>
      </c>
      <c r="K72" s="562">
        <f t="shared" si="16"/>
        <v>66750</v>
      </c>
      <c r="L72" s="562">
        <f t="shared" si="16"/>
        <v>0</v>
      </c>
      <c r="M72" s="562">
        <f t="shared" si="16"/>
        <v>0</v>
      </c>
      <c r="N72" s="562">
        <f t="shared" si="16"/>
        <v>317825</v>
      </c>
      <c r="O72" s="563"/>
      <c r="P72" s="473"/>
    </row>
    <row r="73" spans="1:17" s="371" customFormat="1" ht="76.5" customHeight="1">
      <c r="A73" s="544">
        <v>1</v>
      </c>
      <c r="B73" s="598" t="s">
        <v>374</v>
      </c>
      <c r="C73" s="544" t="s">
        <v>482</v>
      </c>
      <c r="D73" s="544" t="s">
        <v>586</v>
      </c>
      <c r="E73" s="595">
        <v>8021474</v>
      </c>
      <c r="F73" s="587" t="s">
        <v>590</v>
      </c>
      <c r="G73" s="599">
        <v>96000</v>
      </c>
      <c r="H73" s="547">
        <f t="shared" si="13"/>
        <v>40000</v>
      </c>
      <c r="I73" s="547"/>
      <c r="J73" s="547">
        <f>20000-7550+10000+5000</f>
        <v>27450</v>
      </c>
      <c r="K73" s="547">
        <v>12550</v>
      </c>
      <c r="L73" s="547"/>
      <c r="M73" s="547"/>
      <c r="N73" s="547"/>
      <c r="O73" s="548"/>
      <c r="P73" s="482"/>
    </row>
    <row r="74" spans="1:17" ht="69.75" customHeight="1">
      <c r="A74" s="478">
        <v>2</v>
      </c>
      <c r="B74" s="497" t="s">
        <v>591</v>
      </c>
      <c r="C74" s="478" t="s">
        <v>592</v>
      </c>
      <c r="D74" s="478" t="s">
        <v>586</v>
      </c>
      <c r="E74" s="478">
        <v>7916122</v>
      </c>
      <c r="F74" s="498" t="s">
        <v>593</v>
      </c>
      <c r="G74" s="479">
        <v>45000</v>
      </c>
      <c r="H74" s="479">
        <f t="shared" si="13"/>
        <v>1200</v>
      </c>
      <c r="I74" s="479">
        <v>386</v>
      </c>
      <c r="J74" s="479">
        <f>1200-386</f>
        <v>814</v>
      </c>
      <c r="K74" s="479"/>
      <c r="L74" s="479"/>
      <c r="M74" s="479"/>
      <c r="N74" s="479"/>
      <c r="O74" s="499"/>
      <c r="P74" s="482"/>
    </row>
    <row r="75" spans="1:17" ht="69.75" customHeight="1">
      <c r="A75" s="478">
        <v>3</v>
      </c>
      <c r="B75" s="500" t="s">
        <v>594</v>
      </c>
      <c r="C75" s="478" t="s">
        <v>252</v>
      </c>
      <c r="D75" s="478" t="s">
        <v>586</v>
      </c>
      <c r="E75" s="489">
        <v>7980499</v>
      </c>
      <c r="F75" s="488" t="s">
        <v>595</v>
      </c>
      <c r="G75" s="479">
        <v>11450</v>
      </c>
      <c r="H75" s="479">
        <f t="shared" si="13"/>
        <v>500</v>
      </c>
      <c r="I75" s="479"/>
      <c r="J75" s="479">
        <v>500</v>
      </c>
      <c r="K75" s="479"/>
      <c r="L75" s="479"/>
      <c r="M75" s="479"/>
      <c r="N75" s="479"/>
      <c r="O75" s="499"/>
      <c r="P75" s="482"/>
    </row>
    <row r="76" spans="1:17" ht="69.75" customHeight="1">
      <c r="A76" s="478">
        <v>4</v>
      </c>
      <c r="B76" s="500" t="s">
        <v>596</v>
      </c>
      <c r="C76" s="478" t="s">
        <v>597</v>
      </c>
      <c r="D76" s="478" t="s">
        <v>586</v>
      </c>
      <c r="E76" s="478">
        <v>7980496</v>
      </c>
      <c r="F76" s="491" t="s">
        <v>598</v>
      </c>
      <c r="G76" s="446">
        <v>14700</v>
      </c>
      <c r="H76" s="479">
        <f t="shared" si="13"/>
        <v>3000</v>
      </c>
      <c r="I76" s="479"/>
      <c r="J76" s="479">
        <v>3000</v>
      </c>
      <c r="K76" s="479"/>
      <c r="L76" s="479"/>
      <c r="M76" s="479"/>
      <c r="N76" s="479"/>
      <c r="O76" s="499"/>
      <c r="P76" s="482"/>
    </row>
    <row r="77" spans="1:17" ht="69.75" customHeight="1">
      <c r="A77" s="478">
        <v>5</v>
      </c>
      <c r="B77" s="500" t="s">
        <v>337</v>
      </c>
      <c r="C77" s="478" t="s">
        <v>245</v>
      </c>
      <c r="D77" s="478" t="s">
        <v>586</v>
      </c>
      <c r="E77" s="490">
        <v>7950855</v>
      </c>
      <c r="F77" s="501" t="s">
        <v>599</v>
      </c>
      <c r="G77" s="446">
        <v>58000</v>
      </c>
      <c r="H77" s="479">
        <f t="shared" si="13"/>
        <v>3700</v>
      </c>
      <c r="I77" s="479"/>
      <c r="J77" s="479">
        <v>2000</v>
      </c>
      <c r="K77" s="479">
        <v>1700</v>
      </c>
      <c r="L77" s="479"/>
      <c r="M77" s="479"/>
      <c r="N77" s="479"/>
      <c r="O77" s="499"/>
      <c r="P77" s="482"/>
    </row>
    <row r="78" spans="1:17" ht="69.75" customHeight="1">
      <c r="A78" s="478">
        <v>6</v>
      </c>
      <c r="B78" s="502" t="s">
        <v>600</v>
      </c>
      <c r="C78" s="478" t="s">
        <v>375</v>
      </c>
      <c r="D78" s="478" t="s">
        <v>586</v>
      </c>
      <c r="E78" s="490">
        <v>8033908</v>
      </c>
      <c r="F78" s="501" t="s">
        <v>601</v>
      </c>
      <c r="G78" s="446">
        <v>12800</v>
      </c>
      <c r="H78" s="479">
        <f t="shared" si="13"/>
        <v>1500</v>
      </c>
      <c r="I78" s="479"/>
      <c r="J78" s="479">
        <v>1000</v>
      </c>
      <c r="K78" s="479">
        <v>500</v>
      </c>
      <c r="L78" s="479"/>
      <c r="M78" s="479"/>
      <c r="N78" s="479"/>
      <c r="O78" s="499"/>
      <c r="P78" s="482"/>
    </row>
    <row r="79" spans="1:17" ht="69.75" customHeight="1">
      <c r="A79" s="478">
        <v>7</v>
      </c>
      <c r="B79" s="500" t="s">
        <v>373</v>
      </c>
      <c r="C79" s="478" t="s">
        <v>242</v>
      </c>
      <c r="D79" s="478" t="s">
        <v>586</v>
      </c>
      <c r="E79" s="489">
        <v>8005168</v>
      </c>
      <c r="F79" s="488" t="s">
        <v>602</v>
      </c>
      <c r="G79" s="446">
        <v>51817</v>
      </c>
      <c r="H79" s="479">
        <f t="shared" si="13"/>
        <v>30000</v>
      </c>
      <c r="I79" s="479"/>
      <c r="J79" s="479">
        <v>20000</v>
      </c>
      <c r="K79" s="479">
        <v>10000</v>
      </c>
      <c r="L79" s="479"/>
      <c r="M79" s="479"/>
      <c r="N79" s="479"/>
      <c r="O79" s="499"/>
      <c r="P79" s="482"/>
    </row>
    <row r="80" spans="1:17" ht="66" customHeight="1">
      <c r="A80" s="478">
        <v>8</v>
      </c>
      <c r="B80" s="445" t="s">
        <v>603</v>
      </c>
      <c r="C80" s="478" t="s">
        <v>604</v>
      </c>
      <c r="D80" s="478" t="s">
        <v>586</v>
      </c>
      <c r="E80" s="498">
        <v>7896904</v>
      </c>
      <c r="F80" s="478" t="s">
        <v>605</v>
      </c>
      <c r="G80" s="479">
        <v>498000</v>
      </c>
      <c r="H80" s="479">
        <f t="shared" si="13"/>
        <v>317825</v>
      </c>
      <c r="I80" s="479"/>
      <c r="J80" s="479"/>
      <c r="K80" s="479"/>
      <c r="L80" s="479"/>
      <c r="M80" s="479"/>
      <c r="N80" s="479">
        <v>317825</v>
      </c>
      <c r="O80" s="499"/>
      <c r="P80" s="482"/>
    </row>
    <row r="81" spans="1:16" ht="72.75" customHeight="1">
      <c r="A81" s="478">
        <v>9</v>
      </c>
      <c r="B81" s="492" t="s">
        <v>606</v>
      </c>
      <c r="C81" s="478" t="s">
        <v>254</v>
      </c>
      <c r="D81" s="478" t="s">
        <v>586</v>
      </c>
      <c r="E81" s="493">
        <v>8077002</v>
      </c>
      <c r="F81" s="494" t="s">
        <v>607</v>
      </c>
      <c r="G81" s="494">
        <v>14208</v>
      </c>
      <c r="H81" s="479">
        <f t="shared" si="13"/>
        <v>5000</v>
      </c>
      <c r="I81" s="479"/>
      <c r="J81" s="479">
        <v>3000</v>
      </c>
      <c r="K81" s="479">
        <v>2000</v>
      </c>
      <c r="L81" s="479"/>
      <c r="M81" s="479"/>
      <c r="N81" s="503"/>
      <c r="O81" s="478"/>
      <c r="P81" s="482"/>
    </row>
    <row r="82" spans="1:16" ht="72" customHeight="1">
      <c r="A82" s="478">
        <v>10</v>
      </c>
      <c r="B82" s="492" t="s">
        <v>608</v>
      </c>
      <c r="C82" s="478" t="s">
        <v>247</v>
      </c>
      <c r="D82" s="478" t="s">
        <v>586</v>
      </c>
      <c r="E82" s="493">
        <v>8077273</v>
      </c>
      <c r="F82" s="494" t="s">
        <v>609</v>
      </c>
      <c r="G82" s="503">
        <v>3000</v>
      </c>
      <c r="H82" s="479">
        <f t="shared" si="13"/>
        <v>160</v>
      </c>
      <c r="I82" s="479"/>
      <c r="J82" s="479">
        <v>160</v>
      </c>
      <c r="K82" s="479"/>
      <c r="L82" s="479"/>
      <c r="M82" s="479"/>
      <c r="N82" s="479"/>
      <c r="O82" s="478"/>
      <c r="P82" s="482"/>
    </row>
    <row r="83" spans="1:16" ht="87.75" customHeight="1">
      <c r="A83" s="478">
        <v>11</v>
      </c>
      <c r="B83" s="447" t="s">
        <v>610</v>
      </c>
      <c r="C83" s="478" t="s">
        <v>482</v>
      </c>
      <c r="D83" s="478" t="s">
        <v>586</v>
      </c>
      <c r="E83" s="489">
        <v>7987907</v>
      </c>
      <c r="F83" s="488" t="s">
        <v>611</v>
      </c>
      <c r="G83" s="494">
        <v>23000</v>
      </c>
      <c r="H83" s="479">
        <f t="shared" si="13"/>
        <v>10000</v>
      </c>
      <c r="I83" s="479"/>
      <c r="J83" s="479">
        <v>5000</v>
      </c>
      <c r="K83" s="479">
        <v>5000</v>
      </c>
      <c r="L83" s="479"/>
      <c r="M83" s="479"/>
      <c r="N83" s="479"/>
      <c r="O83" s="478"/>
      <c r="P83" s="482"/>
    </row>
    <row r="84" spans="1:16" ht="87.75" customHeight="1">
      <c r="A84" s="478">
        <v>12</v>
      </c>
      <c r="B84" s="447" t="s">
        <v>612</v>
      </c>
      <c r="C84" s="478" t="s">
        <v>482</v>
      </c>
      <c r="D84" s="478" t="s">
        <v>586</v>
      </c>
      <c r="E84" s="489">
        <v>7914892</v>
      </c>
      <c r="F84" s="488" t="s">
        <v>611</v>
      </c>
      <c r="G84" s="494">
        <v>72000</v>
      </c>
      <c r="H84" s="479">
        <f t="shared" si="13"/>
        <v>20000</v>
      </c>
      <c r="I84" s="479"/>
      <c r="J84" s="479">
        <v>10000</v>
      </c>
      <c r="K84" s="479">
        <v>10000</v>
      </c>
      <c r="L84" s="479"/>
      <c r="M84" s="479"/>
      <c r="N84" s="479"/>
      <c r="O84" s="478"/>
      <c r="P84" s="482"/>
    </row>
    <row r="85" spans="1:16" ht="108.75" customHeight="1">
      <c r="A85" s="478">
        <v>13</v>
      </c>
      <c r="B85" s="447" t="s">
        <v>613</v>
      </c>
      <c r="C85" s="478" t="s">
        <v>253</v>
      </c>
      <c r="D85" s="478" t="s">
        <v>586</v>
      </c>
      <c r="E85" s="489">
        <v>7927294</v>
      </c>
      <c r="F85" s="488" t="s">
        <v>614</v>
      </c>
      <c r="G85" s="503">
        <v>125000</v>
      </c>
      <c r="H85" s="479">
        <f t="shared" si="13"/>
        <v>30000</v>
      </c>
      <c r="I85" s="479"/>
      <c r="J85" s="479">
        <v>20000</v>
      </c>
      <c r="K85" s="479">
        <v>10000</v>
      </c>
      <c r="L85" s="479"/>
      <c r="M85" s="479"/>
      <c r="N85" s="479"/>
      <c r="O85" s="478"/>
      <c r="P85" s="482"/>
    </row>
    <row r="86" spans="1:16" ht="108.75" customHeight="1">
      <c r="A86" s="478">
        <v>14</v>
      </c>
      <c r="B86" s="447" t="s">
        <v>615</v>
      </c>
      <c r="C86" s="478" t="s">
        <v>616</v>
      </c>
      <c r="D86" s="478" t="s">
        <v>586</v>
      </c>
      <c r="E86" s="490">
        <v>8064189</v>
      </c>
      <c r="F86" s="491" t="s">
        <v>617</v>
      </c>
      <c r="G86" s="503">
        <v>23000</v>
      </c>
      <c r="H86" s="479">
        <f t="shared" si="13"/>
        <v>12000</v>
      </c>
      <c r="I86" s="479">
        <v>4000</v>
      </c>
      <c r="J86" s="479">
        <v>8000</v>
      </c>
      <c r="K86" s="479"/>
      <c r="L86" s="479"/>
      <c r="M86" s="479"/>
      <c r="N86" s="479"/>
      <c r="O86" s="478"/>
      <c r="P86" s="482"/>
    </row>
    <row r="87" spans="1:16" ht="108.75" customHeight="1">
      <c r="A87" s="478">
        <v>15</v>
      </c>
      <c r="B87" s="447" t="s">
        <v>336</v>
      </c>
      <c r="C87" s="478" t="s">
        <v>243</v>
      </c>
      <c r="D87" s="478" t="s">
        <v>586</v>
      </c>
      <c r="E87" s="490">
        <v>7987046</v>
      </c>
      <c r="F87" s="491" t="s">
        <v>618</v>
      </c>
      <c r="G87" s="503">
        <v>98000</v>
      </c>
      <c r="H87" s="479">
        <f t="shared" si="13"/>
        <v>30000</v>
      </c>
      <c r="I87" s="479"/>
      <c r="J87" s="479">
        <v>20000</v>
      </c>
      <c r="K87" s="479">
        <v>10000</v>
      </c>
      <c r="L87" s="479"/>
      <c r="M87" s="479"/>
      <c r="N87" s="479"/>
      <c r="O87" s="478"/>
      <c r="P87" s="482"/>
    </row>
    <row r="88" spans="1:16" ht="108.75" customHeight="1">
      <c r="A88" s="478">
        <v>16</v>
      </c>
      <c r="B88" s="492" t="s">
        <v>619</v>
      </c>
      <c r="C88" s="478" t="s">
        <v>251</v>
      </c>
      <c r="D88" s="478" t="s">
        <v>586</v>
      </c>
      <c r="E88" s="493">
        <v>7916132</v>
      </c>
      <c r="F88" s="478" t="s">
        <v>620</v>
      </c>
      <c r="G88" s="503">
        <v>263230</v>
      </c>
      <c r="H88" s="479">
        <f t="shared" si="13"/>
        <v>10000</v>
      </c>
      <c r="I88" s="479"/>
      <c r="J88" s="479">
        <v>5000</v>
      </c>
      <c r="K88" s="479">
        <v>5000</v>
      </c>
      <c r="L88" s="479"/>
      <c r="M88" s="479"/>
      <c r="N88" s="479"/>
      <c r="O88" s="478"/>
      <c r="P88" s="482"/>
    </row>
    <row r="89" spans="1:16" ht="108.75" customHeight="1">
      <c r="A89" s="478">
        <v>17</v>
      </c>
      <c r="B89" s="492" t="s">
        <v>621</v>
      </c>
      <c r="C89" s="478" t="s">
        <v>482</v>
      </c>
      <c r="D89" s="478" t="s">
        <v>586</v>
      </c>
      <c r="E89" s="493">
        <v>8111850</v>
      </c>
      <c r="F89" s="494" t="s">
        <v>622</v>
      </c>
      <c r="G89" s="494">
        <v>10000</v>
      </c>
      <c r="H89" s="479">
        <f t="shared" si="13"/>
        <v>5000</v>
      </c>
      <c r="I89" s="479">
        <v>2000</v>
      </c>
      <c r="J89" s="479">
        <v>3000</v>
      </c>
      <c r="K89" s="479"/>
      <c r="L89" s="479"/>
      <c r="M89" s="479"/>
      <c r="N89" s="479"/>
      <c r="O89" s="478"/>
      <c r="P89" s="482"/>
    </row>
    <row r="90" spans="1:16" ht="69.75" customHeight="1">
      <c r="A90" s="478">
        <v>18</v>
      </c>
      <c r="B90" s="483" t="s">
        <v>623</v>
      </c>
      <c r="C90" s="478" t="s">
        <v>257</v>
      </c>
      <c r="D90" s="478" t="s">
        <v>546</v>
      </c>
      <c r="E90" s="478">
        <v>8089935</v>
      </c>
      <c r="F90" s="478" t="s">
        <v>624</v>
      </c>
      <c r="G90" s="503">
        <v>2500</v>
      </c>
      <c r="H90" s="479">
        <f t="shared" si="13"/>
        <v>300</v>
      </c>
      <c r="I90" s="479"/>
      <c r="J90" s="479">
        <v>300</v>
      </c>
      <c r="K90" s="479"/>
      <c r="L90" s="479"/>
      <c r="M90" s="479"/>
      <c r="N90" s="479"/>
      <c r="O90" s="478"/>
      <c r="P90" s="482"/>
    </row>
    <row r="91" spans="1:16" ht="78.75" customHeight="1">
      <c r="A91" s="478">
        <v>19</v>
      </c>
      <c r="B91" s="504" t="s">
        <v>625</v>
      </c>
      <c r="C91" s="478" t="s">
        <v>257</v>
      </c>
      <c r="D91" s="478" t="s">
        <v>454</v>
      </c>
      <c r="E91" s="478">
        <v>7869036</v>
      </c>
      <c r="F91" s="478" t="s">
        <v>626</v>
      </c>
      <c r="G91" s="479">
        <v>692.49199999999996</v>
      </c>
      <c r="H91" s="479">
        <f t="shared" si="13"/>
        <v>70</v>
      </c>
      <c r="I91" s="479"/>
      <c r="J91" s="479">
        <v>70</v>
      </c>
      <c r="K91" s="479"/>
      <c r="L91" s="479"/>
      <c r="M91" s="479"/>
      <c r="N91" s="479"/>
      <c r="O91" s="478"/>
      <c r="P91" s="482"/>
    </row>
    <row r="92" spans="1:16" ht="78.75" customHeight="1">
      <c r="A92" s="478">
        <v>20</v>
      </c>
      <c r="B92" s="483" t="s">
        <v>341</v>
      </c>
      <c r="C92" s="478" t="s">
        <v>239</v>
      </c>
      <c r="D92" s="478" t="s">
        <v>454</v>
      </c>
      <c r="E92" s="478">
        <v>7937518</v>
      </c>
      <c r="F92" s="478" t="s">
        <v>342</v>
      </c>
      <c r="G92" s="479">
        <v>61716</v>
      </c>
      <c r="H92" s="479">
        <f t="shared" si="13"/>
        <v>10000</v>
      </c>
      <c r="I92" s="479"/>
      <c r="J92" s="479">
        <v>10000</v>
      </c>
      <c r="K92" s="479"/>
      <c r="L92" s="479"/>
      <c r="M92" s="479"/>
      <c r="N92" s="479"/>
      <c r="O92" s="478"/>
      <c r="P92" s="482"/>
    </row>
    <row r="93" spans="1:16" ht="78.75" customHeight="1">
      <c r="A93" s="478">
        <v>21</v>
      </c>
      <c r="B93" s="483" t="s">
        <v>627</v>
      </c>
      <c r="C93" s="478" t="s">
        <v>251</v>
      </c>
      <c r="D93" s="478" t="s">
        <v>454</v>
      </c>
      <c r="E93" s="478">
        <v>7968842</v>
      </c>
      <c r="F93" s="498" t="s">
        <v>338</v>
      </c>
      <c r="G93" s="446">
        <v>40160</v>
      </c>
      <c r="H93" s="479">
        <f t="shared" si="13"/>
        <v>10000</v>
      </c>
      <c r="I93" s="479"/>
      <c r="J93" s="479">
        <v>10000</v>
      </c>
      <c r="K93" s="479"/>
      <c r="L93" s="479"/>
      <c r="M93" s="479"/>
      <c r="N93" s="479"/>
      <c r="O93" s="478"/>
      <c r="P93" s="482"/>
    </row>
    <row r="94" spans="1:16" ht="78.75" customHeight="1">
      <c r="A94" s="478">
        <v>22</v>
      </c>
      <c r="B94" s="483" t="s">
        <v>376</v>
      </c>
      <c r="C94" s="498" t="s">
        <v>257</v>
      </c>
      <c r="D94" s="478" t="s">
        <v>454</v>
      </c>
      <c r="E94" s="478">
        <v>8058954</v>
      </c>
      <c r="F94" s="498" t="s">
        <v>628</v>
      </c>
      <c r="G94" s="446">
        <v>74325</v>
      </c>
      <c r="H94" s="479">
        <f t="shared" si="13"/>
        <v>4700</v>
      </c>
      <c r="I94" s="479"/>
      <c r="J94" s="479">
        <v>4700</v>
      </c>
      <c r="K94" s="479"/>
      <c r="L94" s="479"/>
      <c r="M94" s="479"/>
      <c r="N94" s="479"/>
      <c r="O94" s="478"/>
      <c r="P94" s="482"/>
    </row>
    <row r="95" spans="1:16" ht="78.75" customHeight="1">
      <c r="A95" s="478">
        <v>23</v>
      </c>
      <c r="B95" s="508" t="s">
        <v>339</v>
      </c>
      <c r="C95" s="498" t="s">
        <v>251</v>
      </c>
      <c r="D95" s="478" t="s">
        <v>454</v>
      </c>
      <c r="E95" s="478">
        <v>7972056</v>
      </c>
      <c r="F95" s="498" t="s">
        <v>340</v>
      </c>
      <c r="G95" s="446">
        <v>4100</v>
      </c>
      <c r="H95" s="479">
        <f t="shared" si="13"/>
        <v>300</v>
      </c>
      <c r="I95" s="479"/>
      <c r="J95" s="479">
        <v>300</v>
      </c>
      <c r="K95" s="479"/>
      <c r="L95" s="479"/>
      <c r="M95" s="479"/>
      <c r="N95" s="479"/>
      <c r="O95" s="478"/>
      <c r="P95" s="482"/>
    </row>
    <row r="96" spans="1:16" ht="89.25" customHeight="1">
      <c r="A96" s="478">
        <v>24</v>
      </c>
      <c r="B96" s="484" t="s">
        <v>629</v>
      </c>
      <c r="C96" s="478" t="s">
        <v>630</v>
      </c>
      <c r="D96" s="478" t="s">
        <v>305</v>
      </c>
      <c r="E96" s="478">
        <v>7859104</v>
      </c>
      <c r="F96" s="478" t="s">
        <v>631</v>
      </c>
      <c r="G96" s="479">
        <v>438981.44699999999</v>
      </c>
      <c r="H96" s="479">
        <f t="shared" si="13"/>
        <v>150000</v>
      </c>
      <c r="I96" s="479"/>
      <c r="J96" s="479">
        <v>150000</v>
      </c>
      <c r="K96" s="479"/>
      <c r="L96" s="479"/>
      <c r="M96" s="479"/>
      <c r="N96" s="479"/>
      <c r="O96" s="478"/>
      <c r="P96" s="482"/>
    </row>
    <row r="97" spans="1:16" ht="63.75" customHeight="1">
      <c r="A97" s="478">
        <v>25</v>
      </c>
      <c r="B97" s="484" t="s">
        <v>632</v>
      </c>
      <c r="C97" s="478" t="s">
        <v>252</v>
      </c>
      <c r="D97" s="478" t="s">
        <v>497</v>
      </c>
      <c r="E97" s="505">
        <v>7004686</v>
      </c>
      <c r="F97" s="478" t="s">
        <v>633</v>
      </c>
      <c r="G97" s="479">
        <v>805.178</v>
      </c>
      <c r="H97" s="479">
        <f t="shared" si="13"/>
        <v>450</v>
      </c>
      <c r="I97" s="479"/>
      <c r="J97" s="479">
        <v>450</v>
      </c>
      <c r="K97" s="479"/>
      <c r="L97" s="479"/>
      <c r="M97" s="479"/>
      <c r="N97" s="479"/>
      <c r="O97" s="478"/>
      <c r="P97" s="482"/>
    </row>
    <row r="98" spans="1:16" ht="78.75" customHeight="1">
      <c r="A98" s="567">
        <v>26</v>
      </c>
      <c r="B98" s="597" t="s">
        <v>332</v>
      </c>
      <c r="C98" s="567" t="s">
        <v>333</v>
      </c>
      <c r="D98" s="567" t="s">
        <v>305</v>
      </c>
      <c r="E98" s="567">
        <v>7859105</v>
      </c>
      <c r="F98" s="567" t="s">
        <v>334</v>
      </c>
      <c r="G98" s="571">
        <v>316921.14600000001</v>
      </c>
      <c r="H98" s="571">
        <f t="shared" si="13"/>
        <v>150000</v>
      </c>
      <c r="I98" s="571"/>
      <c r="J98" s="571">
        <v>150000</v>
      </c>
      <c r="K98" s="571"/>
      <c r="L98" s="571"/>
      <c r="M98" s="571"/>
      <c r="N98" s="571"/>
      <c r="O98" s="567"/>
      <c r="P98" s="482"/>
    </row>
    <row r="99" spans="1:16" s="477" customFormat="1" ht="144" customHeight="1">
      <c r="A99" s="559" t="s">
        <v>372</v>
      </c>
      <c r="B99" s="564" t="s">
        <v>634</v>
      </c>
      <c r="C99" s="559"/>
      <c r="D99" s="559"/>
      <c r="E99" s="559"/>
      <c r="F99" s="559"/>
      <c r="G99" s="562"/>
      <c r="H99" s="562">
        <f>SUM(I99:N99)</f>
        <v>110725</v>
      </c>
      <c r="I99" s="562"/>
      <c r="J99" s="562">
        <f>31621+50871.5+33448.5-10000</f>
        <v>105941</v>
      </c>
      <c r="K99" s="562"/>
      <c r="L99" s="562"/>
      <c r="M99" s="562">
        <v>4784</v>
      </c>
      <c r="N99" s="562"/>
      <c r="O99" s="563" t="s">
        <v>635</v>
      </c>
      <c r="P99" s="473"/>
    </row>
    <row r="100" spans="1:16" ht="106.5" customHeight="1">
      <c r="A100" s="559" t="s">
        <v>17</v>
      </c>
      <c r="B100" s="564" t="s">
        <v>377</v>
      </c>
      <c r="C100" s="559"/>
      <c r="D100" s="564"/>
      <c r="E100" s="559"/>
      <c r="F100" s="559"/>
      <c r="G100" s="562">
        <f>G101+G104+G108</f>
        <v>0</v>
      </c>
      <c r="H100" s="562">
        <f>H101+H104+H108</f>
        <v>50600</v>
      </c>
      <c r="I100" s="562">
        <f t="shared" ref="I100:M100" si="17">I101+I104+I108</f>
        <v>0</v>
      </c>
      <c r="J100" s="562">
        <f t="shared" si="17"/>
        <v>40000</v>
      </c>
      <c r="K100" s="562">
        <f t="shared" si="17"/>
        <v>0</v>
      </c>
      <c r="L100" s="562">
        <f t="shared" si="17"/>
        <v>9500</v>
      </c>
      <c r="M100" s="562">
        <f t="shared" si="17"/>
        <v>1100</v>
      </c>
      <c r="N100" s="562">
        <f>N101+N104+N108</f>
        <v>0</v>
      </c>
      <c r="O100" s="563"/>
      <c r="P100" s="473"/>
    </row>
    <row r="101" spans="1:16" ht="112.5" customHeight="1">
      <c r="A101" s="559" t="s">
        <v>3</v>
      </c>
      <c r="B101" s="564" t="s">
        <v>636</v>
      </c>
      <c r="C101" s="559"/>
      <c r="D101" s="564"/>
      <c r="E101" s="559"/>
      <c r="F101" s="559"/>
      <c r="G101" s="562"/>
      <c r="H101" s="562">
        <f>SUM(I101:N101)</f>
        <v>1100</v>
      </c>
      <c r="I101" s="562"/>
      <c r="J101" s="562"/>
      <c r="K101" s="562"/>
      <c r="L101" s="562"/>
      <c r="M101" s="562">
        <v>1100</v>
      </c>
      <c r="N101" s="562"/>
      <c r="O101" s="563" t="s">
        <v>635</v>
      </c>
      <c r="P101" s="473"/>
    </row>
    <row r="102" spans="1:16" ht="21.75" customHeight="1">
      <c r="A102" s="544">
        <v>1</v>
      </c>
      <c r="B102" s="545" t="s">
        <v>637</v>
      </c>
      <c r="C102" s="544"/>
      <c r="D102" s="591"/>
      <c r="E102" s="544"/>
      <c r="F102" s="544"/>
      <c r="G102" s="546"/>
      <c r="H102" s="546"/>
      <c r="I102" s="547"/>
      <c r="J102" s="547"/>
      <c r="K102" s="547"/>
      <c r="L102" s="547"/>
      <c r="M102" s="547"/>
      <c r="N102" s="547"/>
      <c r="O102" s="574"/>
      <c r="P102" s="473"/>
    </row>
    <row r="103" spans="1:16" ht="25.5" customHeight="1">
      <c r="A103" s="567">
        <v>2</v>
      </c>
      <c r="B103" s="600" t="s">
        <v>638</v>
      </c>
      <c r="C103" s="567"/>
      <c r="D103" s="568"/>
      <c r="E103" s="567"/>
      <c r="F103" s="567"/>
      <c r="G103" s="570"/>
      <c r="H103" s="570"/>
      <c r="I103" s="571"/>
      <c r="J103" s="571"/>
      <c r="K103" s="571"/>
      <c r="L103" s="571"/>
      <c r="M103" s="571"/>
      <c r="N103" s="571"/>
      <c r="O103" s="575"/>
      <c r="P103" s="473"/>
    </row>
    <row r="104" spans="1:16" ht="115.5" customHeight="1">
      <c r="A104" s="559" t="s">
        <v>4</v>
      </c>
      <c r="B104" s="560" t="s">
        <v>639</v>
      </c>
      <c r="C104" s="565"/>
      <c r="D104" s="565"/>
      <c r="E104" s="565"/>
      <c r="F104" s="565"/>
      <c r="G104" s="609"/>
      <c r="H104" s="562">
        <f>+H105+H106+H107</f>
        <v>9500</v>
      </c>
      <c r="I104" s="562">
        <f t="shared" ref="I104:N104" si="18">+I105+I106+I107</f>
        <v>0</v>
      </c>
      <c r="J104" s="562">
        <f t="shared" si="18"/>
        <v>0</v>
      </c>
      <c r="K104" s="562">
        <f t="shared" si="18"/>
        <v>0</v>
      </c>
      <c r="L104" s="562">
        <f t="shared" si="18"/>
        <v>9500</v>
      </c>
      <c r="M104" s="562">
        <f t="shared" si="18"/>
        <v>0</v>
      </c>
      <c r="N104" s="562">
        <f t="shared" si="18"/>
        <v>0</v>
      </c>
      <c r="O104" s="563"/>
      <c r="P104" s="473"/>
    </row>
    <row r="105" spans="1:16" ht="78" customHeight="1">
      <c r="A105" s="544">
        <v>1</v>
      </c>
      <c r="B105" s="545" t="s">
        <v>640</v>
      </c>
      <c r="C105" s="544" t="s">
        <v>257</v>
      </c>
      <c r="D105" s="544" t="s">
        <v>498</v>
      </c>
      <c r="E105" s="544">
        <v>8089967</v>
      </c>
      <c r="F105" s="544"/>
      <c r="G105" s="547"/>
      <c r="H105" s="547">
        <f>SUM(I105:N105)</f>
        <v>3000</v>
      </c>
      <c r="I105" s="547"/>
      <c r="J105" s="547"/>
      <c r="K105" s="547"/>
      <c r="L105" s="547">
        <v>3000</v>
      </c>
      <c r="M105" s="547"/>
      <c r="N105" s="547"/>
      <c r="O105" s="548"/>
      <c r="P105" s="482"/>
    </row>
    <row r="106" spans="1:16" ht="47.25" customHeight="1">
      <c r="A106" s="478">
        <v>2</v>
      </c>
      <c r="B106" s="447" t="s">
        <v>641</v>
      </c>
      <c r="C106" s="478" t="s">
        <v>239</v>
      </c>
      <c r="D106" s="478" t="s">
        <v>499</v>
      </c>
      <c r="E106" s="478">
        <v>8090602</v>
      </c>
      <c r="F106" s="478"/>
      <c r="G106" s="479"/>
      <c r="H106" s="479">
        <f t="shared" ref="H106:H107" si="19">SUM(I106:N106)</f>
        <v>3500</v>
      </c>
      <c r="I106" s="479"/>
      <c r="J106" s="479"/>
      <c r="K106" s="479"/>
      <c r="L106" s="479">
        <v>3500</v>
      </c>
      <c r="M106" s="479"/>
      <c r="N106" s="479"/>
      <c r="O106" s="481"/>
      <c r="P106" s="482"/>
    </row>
    <row r="107" spans="1:16" ht="72.75" customHeight="1">
      <c r="A107" s="567">
        <v>3</v>
      </c>
      <c r="B107" s="600" t="s">
        <v>642</v>
      </c>
      <c r="C107" s="567" t="s">
        <v>242</v>
      </c>
      <c r="D107" s="567" t="s">
        <v>500</v>
      </c>
      <c r="E107" s="567">
        <v>8095413</v>
      </c>
      <c r="F107" s="567"/>
      <c r="G107" s="571"/>
      <c r="H107" s="571">
        <f t="shared" si="19"/>
        <v>3000</v>
      </c>
      <c r="I107" s="571"/>
      <c r="J107" s="571"/>
      <c r="K107" s="571"/>
      <c r="L107" s="571">
        <v>3000</v>
      </c>
      <c r="M107" s="571"/>
      <c r="N107" s="571"/>
      <c r="O107" s="572"/>
      <c r="P107" s="482"/>
    </row>
    <row r="108" spans="1:16" s="477" customFormat="1" ht="104.25" customHeight="1">
      <c r="A108" s="601" t="s">
        <v>10</v>
      </c>
      <c r="B108" s="560" t="s">
        <v>643</v>
      </c>
      <c r="C108" s="602"/>
      <c r="D108" s="602"/>
      <c r="E108" s="601"/>
      <c r="F108" s="602"/>
      <c r="G108" s="610"/>
      <c r="H108" s="603">
        <v>40000</v>
      </c>
      <c r="I108" s="604"/>
      <c r="J108" s="605">
        <v>40000</v>
      </c>
      <c r="K108" s="604"/>
      <c r="L108" s="605"/>
      <c r="M108" s="604"/>
      <c r="N108" s="604"/>
      <c r="O108" s="563" t="s">
        <v>635</v>
      </c>
    </row>
    <row r="109" spans="1:16" ht="18">
      <c r="A109" s="456"/>
      <c r="B109" s="693"/>
      <c r="C109" s="693"/>
      <c r="D109" s="693"/>
      <c r="E109" s="693"/>
      <c r="F109" s="693"/>
      <c r="G109" s="693"/>
      <c r="H109" s="693"/>
      <c r="I109" s="693"/>
      <c r="J109" s="693"/>
      <c r="K109" s="693"/>
      <c r="L109" s="693"/>
      <c r="M109" s="693"/>
      <c r="N109" s="693"/>
      <c r="O109" s="693"/>
      <c r="P109" s="455"/>
    </row>
  </sheetData>
  <mergeCells count="21">
    <mergeCell ref="B109:O109"/>
    <mergeCell ref="A3:O3"/>
    <mergeCell ref="A1:C1"/>
    <mergeCell ref="A2:C2"/>
    <mergeCell ref="A4:O4"/>
    <mergeCell ref="O7:O10"/>
    <mergeCell ref="N9:N10"/>
    <mergeCell ref="F7:F10"/>
    <mergeCell ref="A7:A10"/>
    <mergeCell ref="B7:B10"/>
    <mergeCell ref="C7:C10"/>
    <mergeCell ref="D7:D10"/>
    <mergeCell ref="E7:E10"/>
    <mergeCell ref="G7:G10"/>
    <mergeCell ref="H7:H10"/>
    <mergeCell ref="I7:N8"/>
    <mergeCell ref="I9:I10"/>
    <mergeCell ref="M1:O1"/>
    <mergeCell ref="M2:O2"/>
    <mergeCell ref="J9:K9"/>
    <mergeCell ref="L9:M9"/>
  </mergeCells>
  <pageMargins left="0.2" right="0.2" top="0.75" bottom="0.25" header="0.3" footer="0.3"/>
  <pageSetup paperSize="9" scale="46" fitToHeight="1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15</vt:lpstr>
      <vt:lpstr>16</vt:lpstr>
      <vt:lpstr>17</vt:lpstr>
      <vt:lpstr>30</vt:lpstr>
      <vt:lpstr>32</vt:lpstr>
      <vt:lpstr>33</vt:lpstr>
      <vt:lpstr>34</vt:lpstr>
      <vt:lpstr>35</vt:lpstr>
      <vt:lpstr>36</vt:lpstr>
      <vt:lpstr>37</vt:lpstr>
      <vt:lpstr>39</vt:lpstr>
      <vt:lpstr>41</vt:lpstr>
      <vt:lpstr>42</vt:lpstr>
      <vt:lpstr>46</vt:lpstr>
      <vt:lpstr>'46'!chuong_phuluc_46_name</vt:lpstr>
      <vt:lpstr>'15'!Print_Area</vt:lpstr>
      <vt:lpstr>'17'!Print_Area</vt:lpstr>
      <vt:lpstr>'30'!Print_Area</vt:lpstr>
      <vt:lpstr>'33'!Print_Area</vt:lpstr>
      <vt:lpstr>'34'!Print_Area</vt:lpstr>
      <vt:lpstr>'39'!Print_Area</vt:lpstr>
      <vt:lpstr>'41'!Print_Area</vt:lpstr>
      <vt:lpstr>'42'!Print_Area</vt:lpstr>
      <vt:lpstr>'46'!Print_Area</vt:lpstr>
      <vt:lpstr>'15'!Print_Titles</vt:lpstr>
      <vt:lpstr>'16'!Print_Titles</vt:lpstr>
      <vt:lpstr>'17'!Print_Titles</vt:lpstr>
      <vt:lpstr>'30'!Print_Titles</vt:lpstr>
      <vt:lpstr>'33'!Print_Titles</vt:lpstr>
      <vt:lpstr>'34'!Print_Titles</vt:lpstr>
      <vt:lpstr>'37'!Print_Titles</vt:lpstr>
      <vt:lpstr>'39'!Print_Titles</vt:lpstr>
      <vt:lpstr>'41'!Print_Titles</vt:lpstr>
      <vt:lpstr>'42'!Print_Titles</vt:lpstr>
      <vt:lpstr>'46'!Print_Titles</vt:lpstr>
    </vt:vector>
  </TitlesOfParts>
  <Company>Bo Tai chinh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Microsoft Office User</cp:lastModifiedBy>
  <cp:lastPrinted>2024-12-23T10:46:26Z</cp:lastPrinted>
  <dcterms:created xsi:type="dcterms:W3CDTF">2006-07-11T01:29:00Z</dcterms:created>
  <dcterms:modified xsi:type="dcterms:W3CDTF">2024-12-23T10:46:31Z</dcterms:modified>
</cp:coreProperties>
</file>